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G:\Life Sciences and Health\4 Doorgang reguliere zorg bij crisissituaties\5 Rondes\2025_Ronde1\Oproeptekst\Definitief_UA\"/>
    </mc:Choice>
  </mc:AlternateContent>
  <xr:revisionPtr revIDLastSave="0" documentId="13_ncr:1_{CF80CE15-AF95-4CA2-B900-B0324B5190CA}" xr6:coauthVersionLast="47" xr6:coauthVersionMax="47" xr10:uidLastSave="{00000000-0000-0000-0000-000000000000}"/>
  <workbookProtection workbookAlgorithmName="SHA-512" workbookHashValue="EnuZoVtXsuR80VRE5vIj5KYE4VJ3AYP+bKi1FiPoz91L+OFSy+NDl6yzM6dDMi3evYpMvgzMqxha49ENNAP0Cw==" workbookSaltValue="j2ssEgf2SUgHxzEQ0BZaJA==" workbookSpinCount="100000" lockStructure="1"/>
  <bookViews>
    <workbookView xWindow="-108" yWindow="-108" windowWidth="23256" windowHeight="13896" tabRatio="778" xr2:uid="{00000000-000D-0000-FFFF-FFFF00000000}"/>
  </bookViews>
  <sheets>
    <sheet name="Toelichting" sheetId="19" r:id="rId1"/>
    <sheet name="Deelnemersoverzicht" sheetId="6" r:id="rId2"/>
    <sheet name="Projectbegroting" sheetId="1" r:id="rId3"/>
    <sheet name="Projectbegroting art 26bis" sheetId="18" state="hidden" r:id="rId4"/>
    <sheet name="begr_onderzoeksorg" sheetId="15" r:id="rId5"/>
    <sheet name="Data" sheetId="14" state="hidden" r:id="rId6"/>
    <sheet name="Toelichting financieel model" sheetId="11" state="hidden" r:id="rId7"/>
    <sheet name="Winst- en verliesrekening" sheetId="8" state="hidden" r:id="rId8"/>
    <sheet name="Balans" sheetId="9" state="hidden" r:id="rId9"/>
    <sheet name="Liquiditeitsprognose" sheetId="10" state="hidden" r:id="rId10"/>
    <sheet name="exploitatiekosten" sheetId="13" state="hidden" r:id="rId11"/>
  </sheets>
  <definedNames>
    <definedName name="_ftn1" localSheetId="0">Toelichting!#REF!</definedName>
    <definedName name="_ftnref1" localSheetId="0">Toelichting!#REF!</definedName>
    <definedName name="_Hlk158183655" localSheetId="0">Toelichting!#REF!</definedName>
    <definedName name="_xlnm.Print_Area" localSheetId="4">begr_onderzoeksorg!$B$1:$K$85</definedName>
    <definedName name="_xlnm.Print_Area" localSheetId="10">exploitatiekosten!$A$1:$F$39</definedName>
    <definedName name="_xlnm.Print_Area" localSheetId="2">Projectbegroting!$V$178</definedName>
    <definedName name="_xlnm.Print_Area" localSheetId="3">'Projectbegroting art 26bis'!$V$178</definedName>
    <definedName name="Art._25_AGVV">Data!$B$15:$B$17</definedName>
    <definedName name="Art._27_AGVV">Data!$D$15:$D$17</definedName>
    <definedName name="Artikel">Data!$A$15:$A$17</definedName>
    <definedName name="Artikel_25_AGVV">Data!$B$15:$B$15</definedName>
    <definedName name="Artikel_27_AGVV">Data!$D$15:$D$16</definedName>
    <definedName name="NFU">Data!$L$3:$L$8</definedName>
    <definedName name="NFU_functies">Data!#REF!</definedName>
    <definedName name="Opslag">Data!$B$15:$B$18</definedName>
    <definedName name="organisation">#REF!</definedName>
    <definedName name="Tabel">Data!$K$3:$K$4</definedName>
    <definedName name="Tabel_2">Data!#REF!</definedName>
    <definedName name="Tabel2">Data!$J$3:$J$4</definedName>
    <definedName name="Tariefkeuze">Data!#REF!</definedName>
    <definedName name="VSNU">Data!$M$3:$M$7</definedName>
    <definedName name="VSNU_functies">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4" i="1" l="1"/>
  <c r="R20" i="1"/>
  <c r="R21" i="1"/>
  <c r="R22" i="1"/>
  <c r="R23" i="1"/>
  <c r="R24" i="1"/>
  <c r="R25" i="1"/>
  <c r="R26" i="1"/>
  <c r="R27" i="1"/>
  <c r="R28" i="1"/>
  <c r="R29" i="1"/>
  <c r="R30" i="1"/>
  <c r="R31" i="1"/>
  <c r="R32" i="1"/>
  <c r="R33" i="1"/>
  <c r="R34" i="1"/>
  <c r="R35" i="1"/>
  <c r="R36" i="1"/>
  <c r="R37" i="1"/>
  <c r="R18" i="1"/>
  <c r="R19" i="1"/>
  <c r="F35" i="13" l="1"/>
  <c r="E35" i="13"/>
  <c r="D35" i="13"/>
  <c r="C35" i="13"/>
  <c r="B35" i="13"/>
  <c r="F33" i="13"/>
  <c r="E33" i="13"/>
  <c r="D33" i="13"/>
  <c r="C33" i="13"/>
  <c r="B33" i="13"/>
  <c r="F31" i="13"/>
  <c r="E31" i="13"/>
  <c r="D31" i="13"/>
  <c r="C31" i="13"/>
  <c r="B31" i="13"/>
  <c r="F27" i="13"/>
  <c r="E27" i="13"/>
  <c r="D27" i="13"/>
  <c r="C27" i="13"/>
  <c r="B27" i="13"/>
  <c r="F25" i="13"/>
  <c r="E25" i="13"/>
  <c r="D25" i="13"/>
  <c r="C25" i="13"/>
  <c r="B25" i="13"/>
  <c r="F7" i="13"/>
  <c r="E7" i="13"/>
  <c r="D7" i="13"/>
  <c r="C7" i="13"/>
  <c r="B7" i="13"/>
  <c r="AI45" i="10"/>
  <c r="AH45" i="10"/>
  <c r="AG45" i="10"/>
  <c r="AF45" i="10"/>
  <c r="AE45" i="10"/>
  <c r="AD45" i="10"/>
  <c r="AC45" i="10"/>
  <c r="Y45" i="10"/>
  <c r="S45" i="10"/>
  <c r="M45" i="10"/>
  <c r="G45" i="10"/>
  <c r="AI43" i="10"/>
  <c r="AH43" i="10"/>
  <c r="AG43" i="10"/>
  <c r="AF43" i="10"/>
  <c r="AE43" i="10"/>
  <c r="AD43" i="10"/>
  <c r="AC43" i="10"/>
  <c r="Y43" i="10"/>
  <c r="S43" i="10"/>
  <c r="M43" i="10"/>
  <c r="G43" i="10"/>
  <c r="AI42" i="10"/>
  <c r="AH42" i="10"/>
  <c r="AG42" i="10"/>
  <c r="AF42" i="10"/>
  <c r="AE42" i="10"/>
  <c r="AD42" i="10"/>
  <c r="AC42" i="10"/>
  <c r="Y42" i="10"/>
  <c r="S42" i="10"/>
  <c r="M42" i="10"/>
  <c r="G42" i="10"/>
  <c r="AI41" i="10"/>
  <c r="AH41" i="10"/>
  <c r="AG41" i="10"/>
  <c r="AF41" i="10"/>
  <c r="AE41" i="10"/>
  <c r="AD41" i="10"/>
  <c r="AC41" i="10"/>
  <c r="Y41" i="10"/>
  <c r="S41" i="10"/>
  <c r="M41" i="10"/>
  <c r="G41" i="10"/>
  <c r="AI38" i="10"/>
  <c r="AH38" i="10"/>
  <c r="AG38" i="10"/>
  <c r="AF38" i="10"/>
  <c r="AE38" i="10"/>
  <c r="AD38" i="10"/>
  <c r="AC38" i="10"/>
  <c r="Y38" i="10"/>
  <c r="X38" i="10"/>
  <c r="W38" i="10"/>
  <c r="V38" i="10"/>
  <c r="S38" i="10"/>
  <c r="R38" i="10"/>
  <c r="Q38" i="10"/>
  <c r="P38" i="10"/>
  <c r="M38" i="10"/>
  <c r="L38" i="10"/>
  <c r="K38" i="10"/>
  <c r="J38" i="10"/>
  <c r="G38" i="10"/>
  <c r="F38" i="10"/>
  <c r="E38" i="10"/>
  <c r="D38" i="10"/>
  <c r="C38" i="10"/>
  <c r="AI36" i="10"/>
  <c r="AH36" i="10"/>
  <c r="AG36" i="10"/>
  <c r="AF36" i="10"/>
  <c r="AE36" i="10"/>
  <c r="AD36" i="10"/>
  <c r="AC36" i="10"/>
  <c r="AB36" i="10"/>
  <c r="Z36" i="10"/>
  <c r="Y36" i="10"/>
  <c r="X36" i="10"/>
  <c r="W36" i="10"/>
  <c r="V36" i="10"/>
  <c r="T36" i="10"/>
  <c r="S36" i="10"/>
  <c r="R36" i="10"/>
  <c r="Q36" i="10"/>
  <c r="P36" i="10"/>
  <c r="N36" i="10"/>
  <c r="M36" i="10"/>
  <c r="L36" i="10"/>
  <c r="K36" i="10"/>
  <c r="J36" i="10"/>
  <c r="H36" i="10"/>
  <c r="G36" i="10"/>
  <c r="F36" i="10"/>
  <c r="E36" i="10"/>
  <c r="D36" i="10"/>
  <c r="C36" i="10"/>
  <c r="AI34" i="10"/>
  <c r="AH34" i="10"/>
  <c r="AG34" i="10"/>
  <c r="AF34" i="10"/>
  <c r="AE34" i="10"/>
  <c r="AD34" i="10"/>
  <c r="AC34" i="10"/>
  <c r="AB34" i="10"/>
  <c r="Z34" i="10"/>
  <c r="Y34" i="10"/>
  <c r="X34" i="10"/>
  <c r="W34" i="10"/>
  <c r="V34" i="10"/>
  <c r="T34" i="10"/>
  <c r="S34" i="10"/>
  <c r="R34" i="10"/>
  <c r="Q34" i="10"/>
  <c r="P34" i="10"/>
  <c r="N34" i="10"/>
  <c r="M34" i="10"/>
  <c r="L34" i="10"/>
  <c r="K34" i="10"/>
  <c r="J34" i="10"/>
  <c r="H34" i="10"/>
  <c r="G34" i="10"/>
  <c r="F34" i="10"/>
  <c r="E34" i="10"/>
  <c r="D34" i="10"/>
  <c r="C34" i="10"/>
  <c r="AI33" i="10"/>
  <c r="AB33" i="10"/>
  <c r="Z33" i="10"/>
  <c r="T33" i="10"/>
  <c r="N33" i="10"/>
  <c r="H33" i="10"/>
  <c r="AI32" i="10"/>
  <c r="AB32" i="10"/>
  <c r="Z32" i="10"/>
  <c r="T32" i="10"/>
  <c r="N32" i="10"/>
  <c r="H32" i="10"/>
  <c r="AI31" i="10"/>
  <c r="AB31" i="10"/>
  <c r="Z31" i="10"/>
  <c r="T31" i="10"/>
  <c r="N31" i="10"/>
  <c r="H31" i="10"/>
  <c r="AI30" i="10"/>
  <c r="AB30" i="10"/>
  <c r="Z30" i="10"/>
  <c r="T30" i="10"/>
  <c r="N30" i="10"/>
  <c r="H30" i="10"/>
  <c r="AI27" i="10"/>
  <c r="AH27" i="10"/>
  <c r="AG27" i="10"/>
  <c r="AF27" i="10"/>
  <c r="AE27" i="10"/>
  <c r="AD27" i="10"/>
  <c r="AC27" i="10"/>
  <c r="AB27" i="10"/>
  <c r="Z27" i="10"/>
  <c r="Y27" i="10"/>
  <c r="X27" i="10"/>
  <c r="W27" i="10"/>
  <c r="V27" i="10"/>
  <c r="T27" i="10"/>
  <c r="S27" i="10"/>
  <c r="R27" i="10"/>
  <c r="Q27" i="10"/>
  <c r="P27" i="10"/>
  <c r="N27" i="10"/>
  <c r="M27" i="10"/>
  <c r="L27" i="10"/>
  <c r="K27" i="10"/>
  <c r="J27" i="10"/>
  <c r="H27" i="10"/>
  <c r="G27" i="10"/>
  <c r="F27" i="10"/>
  <c r="E27" i="10"/>
  <c r="D27" i="10"/>
  <c r="C27" i="10"/>
  <c r="AI26" i="10"/>
  <c r="AH26" i="10"/>
  <c r="AG26" i="10"/>
  <c r="AF26" i="10"/>
  <c r="AE26" i="10"/>
  <c r="AD26" i="10"/>
  <c r="AC26" i="10"/>
  <c r="AB26" i="10"/>
  <c r="Z26" i="10"/>
  <c r="Y26" i="10"/>
  <c r="X26" i="10"/>
  <c r="W26" i="10"/>
  <c r="V26" i="10"/>
  <c r="T26" i="10"/>
  <c r="S26" i="10"/>
  <c r="R26" i="10"/>
  <c r="Q26" i="10"/>
  <c r="P26" i="10"/>
  <c r="N26" i="10"/>
  <c r="M26" i="10"/>
  <c r="L26" i="10"/>
  <c r="K26" i="10"/>
  <c r="J26" i="10"/>
  <c r="H26" i="10"/>
  <c r="G26" i="10"/>
  <c r="F26" i="10"/>
  <c r="E26" i="10"/>
  <c r="D26" i="10"/>
  <c r="C26" i="10"/>
  <c r="AI24" i="10"/>
  <c r="AH24" i="10"/>
  <c r="AG24" i="10"/>
  <c r="AF24" i="10"/>
  <c r="AE24" i="10"/>
  <c r="AD24" i="10"/>
  <c r="AC24" i="10"/>
  <c r="AB24" i="10"/>
  <c r="Z24" i="10"/>
  <c r="Y24" i="10"/>
  <c r="X24" i="10"/>
  <c r="W24" i="10"/>
  <c r="V24" i="10"/>
  <c r="T24" i="10"/>
  <c r="S24" i="10"/>
  <c r="R24" i="10"/>
  <c r="Q24" i="10"/>
  <c r="P24" i="10"/>
  <c r="N24" i="10"/>
  <c r="M24" i="10"/>
  <c r="L24" i="10"/>
  <c r="K24" i="10"/>
  <c r="J24" i="10"/>
  <c r="H24" i="10"/>
  <c r="G24" i="10"/>
  <c r="F24" i="10"/>
  <c r="E24" i="10"/>
  <c r="D24" i="10"/>
  <c r="C24" i="10"/>
  <c r="AI23" i="10"/>
  <c r="AB23" i="10"/>
  <c r="Z23" i="10"/>
  <c r="T23" i="10"/>
  <c r="N23" i="10"/>
  <c r="H23" i="10"/>
  <c r="AI22" i="10"/>
  <c r="AB22" i="10"/>
  <c r="Z22" i="10"/>
  <c r="T22" i="10"/>
  <c r="N22" i="10"/>
  <c r="H22" i="10"/>
  <c r="AI20" i="10"/>
  <c r="AH20" i="10"/>
  <c r="AG20" i="10"/>
  <c r="AF20" i="10"/>
  <c r="AE20" i="10"/>
  <c r="AD20" i="10"/>
  <c r="AC20" i="10"/>
  <c r="AB20" i="10"/>
  <c r="Z20" i="10"/>
  <c r="Y20" i="10"/>
  <c r="X20" i="10"/>
  <c r="W20" i="10"/>
  <c r="V20" i="10"/>
  <c r="T20" i="10"/>
  <c r="S20" i="10"/>
  <c r="R20" i="10"/>
  <c r="Q20" i="10"/>
  <c r="P20" i="10"/>
  <c r="N20" i="10"/>
  <c r="M20" i="10"/>
  <c r="L20" i="10"/>
  <c r="K20" i="10"/>
  <c r="J20" i="10"/>
  <c r="H20" i="10"/>
  <c r="G20" i="10"/>
  <c r="F20" i="10"/>
  <c r="E20" i="10"/>
  <c r="D20" i="10"/>
  <c r="C20" i="10"/>
  <c r="AI19" i="10"/>
  <c r="AB19" i="10"/>
  <c r="Z19" i="10"/>
  <c r="T19" i="10"/>
  <c r="N19" i="10"/>
  <c r="H19" i="10"/>
  <c r="AI18" i="10"/>
  <c r="AB18" i="10"/>
  <c r="Z18" i="10"/>
  <c r="T18" i="10"/>
  <c r="N18" i="10"/>
  <c r="H18" i="10"/>
  <c r="AI17" i="10"/>
  <c r="AB17" i="10"/>
  <c r="Z17" i="10"/>
  <c r="T17" i="10"/>
  <c r="N17" i="10"/>
  <c r="H17" i="10"/>
  <c r="AI16" i="10"/>
  <c r="AB16" i="10"/>
  <c r="Z16" i="10"/>
  <c r="T16" i="10"/>
  <c r="N16" i="10"/>
  <c r="H16" i="10"/>
  <c r="AI15" i="10"/>
  <c r="AI14" i="10"/>
  <c r="AB14" i="10"/>
  <c r="Z14" i="10"/>
  <c r="Y14" i="10"/>
  <c r="X14" i="10"/>
  <c r="W14" i="10"/>
  <c r="V14" i="10"/>
  <c r="T14" i="10"/>
  <c r="S14" i="10"/>
  <c r="R14" i="10"/>
  <c r="Q14" i="10"/>
  <c r="P14" i="10"/>
  <c r="N14" i="10"/>
  <c r="M14" i="10"/>
  <c r="L14" i="10"/>
  <c r="K14" i="10"/>
  <c r="J14" i="10"/>
  <c r="H14" i="10"/>
  <c r="G14" i="10"/>
  <c r="F14" i="10"/>
  <c r="E14" i="10"/>
  <c r="D14" i="10"/>
  <c r="C14" i="10"/>
  <c r="AI12" i="10"/>
  <c r="AH12" i="10"/>
  <c r="AG12" i="10"/>
  <c r="AF12" i="10"/>
  <c r="AE12" i="10"/>
  <c r="AD12" i="10"/>
  <c r="AC12" i="10"/>
  <c r="AB12" i="10"/>
  <c r="Z12" i="10"/>
  <c r="Y12" i="10"/>
  <c r="X12" i="10"/>
  <c r="W12" i="10"/>
  <c r="V12" i="10"/>
  <c r="T12" i="10"/>
  <c r="S12" i="10"/>
  <c r="R12" i="10"/>
  <c r="Q12" i="10"/>
  <c r="P12" i="10"/>
  <c r="N12" i="10"/>
  <c r="M12" i="10"/>
  <c r="L12" i="10"/>
  <c r="K12" i="10"/>
  <c r="J12" i="10"/>
  <c r="H12" i="10"/>
  <c r="G12" i="10"/>
  <c r="F12" i="10"/>
  <c r="E12" i="10"/>
  <c r="D12" i="10"/>
  <c r="C12" i="10"/>
  <c r="AI11" i="10"/>
  <c r="AH11" i="10"/>
  <c r="AG11" i="10"/>
  <c r="AF11" i="10"/>
  <c r="AE11" i="10"/>
  <c r="AD11" i="10"/>
  <c r="AC11" i="10"/>
  <c r="AB11" i="10"/>
  <c r="Z11" i="10"/>
  <c r="T11" i="10"/>
  <c r="N11" i="10"/>
  <c r="H11" i="10"/>
  <c r="AI10" i="10"/>
  <c r="AH10" i="10"/>
  <c r="AG10" i="10"/>
  <c r="AF10" i="10"/>
  <c r="AE10" i="10"/>
  <c r="AD10" i="10"/>
  <c r="AC10" i="10"/>
  <c r="AB10" i="10"/>
  <c r="Z10" i="10"/>
  <c r="T10" i="10"/>
  <c r="N10" i="10"/>
  <c r="H10" i="10"/>
  <c r="AI8" i="10"/>
  <c r="AH8" i="10"/>
  <c r="AG8" i="10"/>
  <c r="AF8" i="10"/>
  <c r="AE8" i="10"/>
  <c r="AD8" i="10"/>
  <c r="AC8" i="10"/>
  <c r="AB8" i="10"/>
  <c r="Z8" i="10"/>
  <c r="Y8" i="10"/>
  <c r="X8" i="10"/>
  <c r="W8" i="10"/>
  <c r="V8" i="10"/>
  <c r="T8" i="10"/>
  <c r="S8" i="10"/>
  <c r="R8" i="10"/>
  <c r="Q8" i="10"/>
  <c r="P8" i="10"/>
  <c r="N8" i="10"/>
  <c r="M8" i="10"/>
  <c r="L8" i="10"/>
  <c r="K8" i="10"/>
  <c r="J8" i="10"/>
  <c r="H8" i="10"/>
  <c r="G8" i="10"/>
  <c r="F8" i="10"/>
  <c r="E8" i="10"/>
  <c r="D8" i="10"/>
  <c r="C8" i="10"/>
  <c r="AI7" i="10"/>
  <c r="AH7" i="10"/>
  <c r="AG7" i="10"/>
  <c r="AF7" i="10"/>
  <c r="AE7" i="10"/>
  <c r="AD7" i="10"/>
  <c r="AC7" i="10"/>
  <c r="AB7" i="10"/>
  <c r="Z7" i="10"/>
  <c r="Y7" i="10"/>
  <c r="X7" i="10"/>
  <c r="W7" i="10"/>
  <c r="V7" i="10"/>
  <c r="T7" i="10"/>
  <c r="S7" i="10"/>
  <c r="R7" i="10"/>
  <c r="Q7" i="10"/>
  <c r="P7" i="10"/>
  <c r="N7" i="10"/>
  <c r="M7" i="10"/>
  <c r="L7" i="10"/>
  <c r="K7" i="10"/>
  <c r="J7" i="10"/>
  <c r="H7" i="10"/>
  <c r="G7" i="10"/>
  <c r="F7" i="10"/>
  <c r="E7" i="10"/>
  <c r="D7" i="10"/>
  <c r="C7" i="10"/>
  <c r="AI6" i="10"/>
  <c r="AH6" i="10"/>
  <c r="AG6" i="10"/>
  <c r="AF6" i="10"/>
  <c r="AE6" i="10"/>
  <c r="AD6" i="10"/>
  <c r="AC6" i="10"/>
  <c r="AB6" i="10"/>
  <c r="Z6" i="10"/>
  <c r="Y6" i="10"/>
  <c r="X6" i="10"/>
  <c r="W6" i="10"/>
  <c r="V6" i="10"/>
  <c r="T6" i="10"/>
  <c r="S6" i="10"/>
  <c r="R6" i="10"/>
  <c r="Q6" i="10"/>
  <c r="P6" i="10"/>
  <c r="N6" i="10"/>
  <c r="M6" i="10"/>
  <c r="L6" i="10"/>
  <c r="K6" i="10"/>
  <c r="J6" i="10"/>
  <c r="H6" i="10"/>
  <c r="G6" i="10"/>
  <c r="F6" i="10"/>
  <c r="E6" i="10"/>
  <c r="D6" i="10"/>
  <c r="C6" i="10"/>
  <c r="M84" i="9"/>
  <c r="L84" i="9"/>
  <c r="K84" i="9"/>
  <c r="J84" i="9"/>
  <c r="I84" i="9"/>
  <c r="H84" i="9"/>
  <c r="G84" i="9"/>
  <c r="F84" i="9"/>
  <c r="E84" i="9"/>
  <c r="D84" i="9"/>
  <c r="C84" i="9"/>
  <c r="M82" i="9"/>
  <c r="L82" i="9"/>
  <c r="K82" i="9"/>
  <c r="J82" i="9"/>
  <c r="I82" i="9"/>
  <c r="H82" i="9"/>
  <c r="G82" i="9"/>
  <c r="F82" i="9"/>
  <c r="E82" i="9"/>
  <c r="D82" i="9"/>
  <c r="M80" i="9"/>
  <c r="L80" i="9"/>
  <c r="K80" i="9"/>
  <c r="J80" i="9"/>
  <c r="I80" i="9"/>
  <c r="H80" i="9"/>
  <c r="G80" i="9"/>
  <c r="F80" i="9"/>
  <c r="E80" i="9"/>
  <c r="D80" i="9"/>
  <c r="C80" i="9"/>
  <c r="M78" i="9"/>
  <c r="L78" i="9"/>
  <c r="K78" i="9"/>
  <c r="J78" i="9"/>
  <c r="I78" i="9"/>
  <c r="H78" i="9"/>
  <c r="G78" i="9"/>
  <c r="F78" i="9"/>
  <c r="E78" i="9"/>
  <c r="D78" i="9"/>
  <c r="C78" i="9"/>
  <c r="M77" i="9"/>
  <c r="L77" i="9"/>
  <c r="K77" i="9"/>
  <c r="J77" i="9"/>
  <c r="I77" i="9"/>
  <c r="H77" i="9"/>
  <c r="G77" i="9"/>
  <c r="F77" i="9"/>
  <c r="E77" i="9"/>
  <c r="D77" i="9"/>
  <c r="C77" i="9"/>
  <c r="M76" i="9"/>
  <c r="L76" i="9"/>
  <c r="K76" i="9"/>
  <c r="J76" i="9"/>
  <c r="I76" i="9"/>
  <c r="H76" i="9"/>
  <c r="G76" i="9"/>
  <c r="F76" i="9"/>
  <c r="E76" i="9"/>
  <c r="D76" i="9"/>
  <c r="C76" i="9"/>
  <c r="M75" i="9"/>
  <c r="L75" i="9"/>
  <c r="K75" i="9"/>
  <c r="J75" i="9"/>
  <c r="I75" i="9"/>
  <c r="H75" i="9"/>
  <c r="G75" i="9"/>
  <c r="F75" i="9"/>
  <c r="E75" i="9"/>
  <c r="D75" i="9"/>
  <c r="C75" i="9"/>
  <c r="M73" i="9"/>
  <c r="L73" i="9"/>
  <c r="K73" i="9"/>
  <c r="J73" i="9"/>
  <c r="I73" i="9"/>
  <c r="H73" i="9"/>
  <c r="G73" i="9"/>
  <c r="F73" i="9"/>
  <c r="E73" i="9"/>
  <c r="D73" i="9"/>
  <c r="C73" i="9"/>
  <c r="M72" i="9"/>
  <c r="L72" i="9"/>
  <c r="K72" i="9"/>
  <c r="J72" i="9"/>
  <c r="I72" i="9"/>
  <c r="H72" i="9"/>
  <c r="G72" i="9"/>
  <c r="F72" i="9"/>
  <c r="E72" i="9"/>
  <c r="D72" i="9"/>
  <c r="C72" i="9"/>
  <c r="M71" i="9"/>
  <c r="L71" i="9"/>
  <c r="K71" i="9"/>
  <c r="J71" i="9"/>
  <c r="I71" i="9"/>
  <c r="H71" i="9"/>
  <c r="G71" i="9"/>
  <c r="F71" i="9"/>
  <c r="E71" i="9"/>
  <c r="D71" i="9"/>
  <c r="C71" i="9"/>
  <c r="M70" i="9"/>
  <c r="L70" i="9"/>
  <c r="K70" i="9"/>
  <c r="J70" i="9"/>
  <c r="I70" i="9"/>
  <c r="H70" i="9"/>
  <c r="G70" i="9"/>
  <c r="F70" i="9"/>
  <c r="E70" i="9"/>
  <c r="D70" i="9"/>
  <c r="C70" i="9"/>
  <c r="M69" i="9"/>
  <c r="L69" i="9"/>
  <c r="K69" i="9"/>
  <c r="J69" i="9"/>
  <c r="I69" i="9"/>
  <c r="H69" i="9"/>
  <c r="G69" i="9"/>
  <c r="F69" i="9"/>
  <c r="E69" i="9"/>
  <c r="D69" i="9"/>
  <c r="C69" i="9"/>
  <c r="M66" i="9"/>
  <c r="L66" i="9"/>
  <c r="K66" i="9"/>
  <c r="J66" i="9"/>
  <c r="I66" i="9"/>
  <c r="H66" i="9"/>
  <c r="G66" i="9"/>
  <c r="F66" i="9"/>
  <c r="E66" i="9"/>
  <c r="D66" i="9"/>
  <c r="C66" i="9"/>
  <c r="M64" i="9"/>
  <c r="L64" i="9"/>
  <c r="K64" i="9"/>
  <c r="J64" i="9"/>
  <c r="I64" i="9"/>
  <c r="H64" i="9"/>
  <c r="G64" i="9"/>
  <c r="F64" i="9"/>
  <c r="E64" i="9"/>
  <c r="D64" i="9"/>
  <c r="C64" i="9"/>
  <c r="M55" i="9"/>
  <c r="L55" i="9"/>
  <c r="K55" i="9"/>
  <c r="J55" i="9"/>
  <c r="I55" i="9"/>
  <c r="H55" i="9"/>
  <c r="G55" i="9"/>
  <c r="F55" i="9"/>
  <c r="E55" i="9"/>
  <c r="D55" i="9"/>
  <c r="C55" i="9"/>
  <c r="M54" i="9"/>
  <c r="L54" i="9"/>
  <c r="K54" i="9"/>
  <c r="J54" i="9"/>
  <c r="I54" i="9"/>
  <c r="H54" i="9"/>
  <c r="G54" i="9"/>
  <c r="F54" i="9"/>
  <c r="E54" i="9"/>
  <c r="D54" i="9"/>
  <c r="M48" i="9"/>
  <c r="L48" i="9"/>
  <c r="K48" i="9"/>
  <c r="J48" i="9"/>
  <c r="I48" i="9"/>
  <c r="H48" i="9"/>
  <c r="G48" i="9"/>
  <c r="F48" i="9"/>
  <c r="E48" i="9"/>
  <c r="D48" i="9"/>
  <c r="C48" i="9"/>
  <c r="M44" i="9"/>
  <c r="L44" i="9"/>
  <c r="K44" i="9"/>
  <c r="J44" i="9"/>
  <c r="I44" i="9"/>
  <c r="H44" i="9"/>
  <c r="G44" i="9"/>
  <c r="F44" i="9"/>
  <c r="E44" i="9"/>
  <c r="D44" i="9"/>
  <c r="C44" i="9"/>
  <c r="M39" i="9"/>
  <c r="L39" i="9"/>
  <c r="K39" i="9"/>
  <c r="J39" i="9"/>
  <c r="I39" i="9"/>
  <c r="H39" i="9"/>
  <c r="G39" i="9"/>
  <c r="F39" i="9"/>
  <c r="E39" i="9"/>
  <c r="D39" i="9"/>
  <c r="C39" i="9"/>
  <c r="M37" i="9"/>
  <c r="L37" i="9"/>
  <c r="K37" i="9"/>
  <c r="J37" i="9"/>
  <c r="I37" i="9"/>
  <c r="H37" i="9"/>
  <c r="G37" i="9"/>
  <c r="F37" i="9"/>
  <c r="E37" i="9"/>
  <c r="D37" i="9"/>
  <c r="C37" i="9"/>
  <c r="M35" i="9"/>
  <c r="L35" i="9"/>
  <c r="K35" i="9"/>
  <c r="J35" i="9"/>
  <c r="I35" i="9"/>
  <c r="H35" i="9"/>
  <c r="G35" i="9"/>
  <c r="F35" i="9"/>
  <c r="E35" i="9"/>
  <c r="D35" i="9"/>
  <c r="C35" i="9"/>
  <c r="M31" i="9"/>
  <c r="L31" i="9"/>
  <c r="K31" i="9"/>
  <c r="J31" i="9"/>
  <c r="I31" i="9"/>
  <c r="H31" i="9"/>
  <c r="G31" i="9"/>
  <c r="F31" i="9"/>
  <c r="E31" i="9"/>
  <c r="D31" i="9"/>
  <c r="C31" i="9"/>
  <c r="M25" i="9"/>
  <c r="L25" i="9"/>
  <c r="K25" i="9"/>
  <c r="J25" i="9"/>
  <c r="I25" i="9"/>
  <c r="H25" i="9"/>
  <c r="G25" i="9"/>
  <c r="F25" i="9"/>
  <c r="E25" i="9"/>
  <c r="D25" i="9"/>
  <c r="C25" i="9"/>
  <c r="M21" i="9"/>
  <c r="L21" i="9"/>
  <c r="K21" i="9"/>
  <c r="J21" i="9"/>
  <c r="I21" i="9"/>
  <c r="H21" i="9"/>
  <c r="G21" i="9"/>
  <c r="F21" i="9"/>
  <c r="E21" i="9"/>
  <c r="D21" i="9"/>
  <c r="C21" i="9"/>
  <c r="M19" i="9"/>
  <c r="L19" i="9"/>
  <c r="K19" i="9"/>
  <c r="J19" i="9"/>
  <c r="I19" i="9"/>
  <c r="H19" i="9"/>
  <c r="G19" i="9"/>
  <c r="F19" i="9"/>
  <c r="E19" i="9"/>
  <c r="D19" i="9"/>
  <c r="C19" i="9"/>
  <c r="M14" i="9"/>
  <c r="L14" i="9"/>
  <c r="K14" i="9"/>
  <c r="J14" i="9"/>
  <c r="I14" i="9"/>
  <c r="H14" i="9"/>
  <c r="G14" i="9"/>
  <c r="F14" i="9"/>
  <c r="E14" i="9"/>
  <c r="D14" i="9"/>
  <c r="C14" i="9"/>
  <c r="M9" i="9"/>
  <c r="L9" i="9"/>
  <c r="K9" i="9"/>
  <c r="J9" i="9"/>
  <c r="I9" i="9"/>
  <c r="H9" i="9"/>
  <c r="G9" i="9"/>
  <c r="F9" i="9"/>
  <c r="E9" i="9"/>
  <c r="D9" i="9"/>
  <c r="C9" i="9"/>
  <c r="AJ48" i="8"/>
  <c r="AH48" i="8"/>
  <c r="AG48" i="8"/>
  <c r="AF48" i="8"/>
  <c r="AE48" i="8"/>
  <c r="AD48" i="8"/>
  <c r="AC48" i="8"/>
  <c r="AB48" i="8"/>
  <c r="Z48" i="8"/>
  <c r="Y48" i="8"/>
  <c r="X48" i="8"/>
  <c r="W48" i="8"/>
  <c r="V48" i="8"/>
  <c r="T48" i="8"/>
  <c r="S48" i="8"/>
  <c r="R48" i="8"/>
  <c r="Q48" i="8"/>
  <c r="P48" i="8"/>
  <c r="N48" i="8"/>
  <c r="M48" i="8"/>
  <c r="L48" i="8"/>
  <c r="K48" i="8"/>
  <c r="J48" i="8"/>
  <c r="H48" i="8"/>
  <c r="G48" i="8"/>
  <c r="F48" i="8"/>
  <c r="E48" i="8"/>
  <c r="D48" i="8"/>
  <c r="C48" i="8"/>
  <c r="AJ47" i="8"/>
  <c r="AB47" i="8"/>
  <c r="Z47" i="8"/>
  <c r="T47" i="8"/>
  <c r="N47" i="8"/>
  <c r="H47" i="8"/>
  <c r="AJ45" i="8"/>
  <c r="AH45" i="8"/>
  <c r="AG45" i="8"/>
  <c r="AF45" i="8"/>
  <c r="AE45" i="8"/>
  <c r="AD45" i="8"/>
  <c r="AC45" i="8"/>
  <c r="AB45" i="8"/>
  <c r="Z45" i="8"/>
  <c r="Y45" i="8"/>
  <c r="X45" i="8"/>
  <c r="W45" i="8"/>
  <c r="V45" i="8"/>
  <c r="T45" i="8"/>
  <c r="S45" i="8"/>
  <c r="R45" i="8"/>
  <c r="Q45" i="8"/>
  <c r="P45" i="8"/>
  <c r="N45" i="8"/>
  <c r="M45" i="8"/>
  <c r="L45" i="8"/>
  <c r="K45" i="8"/>
  <c r="J45" i="8"/>
  <c r="H45" i="8"/>
  <c r="G45" i="8"/>
  <c r="F45" i="8"/>
  <c r="E45" i="8"/>
  <c r="D45" i="8"/>
  <c r="C45" i="8"/>
  <c r="AJ44" i="8"/>
  <c r="AB44" i="8"/>
  <c r="Z44" i="8"/>
  <c r="T44" i="8"/>
  <c r="N44" i="8"/>
  <c r="H44" i="8"/>
  <c r="AJ42" i="8"/>
  <c r="AH42" i="8"/>
  <c r="AG42" i="8"/>
  <c r="AF42" i="8"/>
  <c r="AE42" i="8"/>
  <c r="AD42" i="8"/>
  <c r="AC42" i="8"/>
  <c r="AB42" i="8"/>
  <c r="Z42" i="8"/>
  <c r="Y42" i="8"/>
  <c r="X42" i="8"/>
  <c r="W42" i="8"/>
  <c r="V42" i="8"/>
  <c r="T42" i="8"/>
  <c r="S42" i="8"/>
  <c r="R42" i="8"/>
  <c r="Q42" i="8"/>
  <c r="P42" i="8"/>
  <c r="N42" i="8"/>
  <c r="M42" i="8"/>
  <c r="L42" i="8"/>
  <c r="K42" i="8"/>
  <c r="J42" i="8"/>
  <c r="H42" i="8"/>
  <c r="G42" i="8"/>
  <c r="F42" i="8"/>
  <c r="E42" i="8"/>
  <c r="D42" i="8"/>
  <c r="C42" i="8"/>
  <c r="AJ41" i="8"/>
  <c r="AB41" i="8"/>
  <c r="Z41" i="8"/>
  <c r="T41" i="8"/>
  <c r="N41" i="8"/>
  <c r="H41" i="8"/>
  <c r="AJ40" i="8"/>
  <c r="AB40" i="8"/>
  <c r="Z40" i="8"/>
  <c r="T40" i="8"/>
  <c r="N40" i="8"/>
  <c r="H40" i="8"/>
  <c r="AJ39" i="8"/>
  <c r="AB39" i="8"/>
  <c r="Z39" i="8"/>
  <c r="T39" i="8"/>
  <c r="N39" i="8"/>
  <c r="H39" i="8"/>
  <c r="AJ37" i="8"/>
  <c r="AH37" i="8"/>
  <c r="AG37" i="8"/>
  <c r="AF37" i="8"/>
  <c r="AE37" i="8"/>
  <c r="AD37" i="8"/>
  <c r="AC37" i="8"/>
  <c r="AB37" i="8"/>
  <c r="Z37" i="8"/>
  <c r="Y37" i="8"/>
  <c r="X37" i="8"/>
  <c r="W37" i="8"/>
  <c r="V37" i="8"/>
  <c r="T37" i="8"/>
  <c r="S37" i="8"/>
  <c r="R37" i="8"/>
  <c r="Q37" i="8"/>
  <c r="P37" i="8"/>
  <c r="N37" i="8"/>
  <c r="M37" i="8"/>
  <c r="L37" i="8"/>
  <c r="K37" i="8"/>
  <c r="J37" i="8"/>
  <c r="H37" i="8"/>
  <c r="G37" i="8"/>
  <c r="F37" i="8"/>
  <c r="E37" i="8"/>
  <c r="D37" i="8"/>
  <c r="C37" i="8"/>
  <c r="AJ36" i="8"/>
  <c r="AB36" i="8"/>
  <c r="Z36" i="8"/>
  <c r="T36" i="8"/>
  <c r="N36" i="8"/>
  <c r="H36" i="8"/>
  <c r="AJ35" i="8"/>
  <c r="AB35" i="8"/>
  <c r="Z35" i="8"/>
  <c r="T35" i="8"/>
  <c r="N35" i="8"/>
  <c r="H35" i="8"/>
  <c r="AJ33" i="8"/>
  <c r="AH33" i="8"/>
  <c r="AG33" i="8"/>
  <c r="AF33" i="8"/>
  <c r="AE33" i="8"/>
  <c r="AD33" i="8"/>
  <c r="AC33" i="8"/>
  <c r="AB33" i="8"/>
  <c r="Z33" i="8"/>
  <c r="Y33" i="8"/>
  <c r="X33" i="8"/>
  <c r="W33" i="8"/>
  <c r="V33" i="8"/>
  <c r="T33" i="8"/>
  <c r="S33" i="8"/>
  <c r="R33" i="8"/>
  <c r="Q33" i="8"/>
  <c r="P33" i="8"/>
  <c r="N33" i="8"/>
  <c r="M33" i="8"/>
  <c r="L33" i="8"/>
  <c r="K33" i="8"/>
  <c r="J33" i="8"/>
  <c r="H33" i="8"/>
  <c r="G33" i="8"/>
  <c r="F33" i="8"/>
  <c r="E33" i="8"/>
  <c r="D33" i="8"/>
  <c r="C33" i="8"/>
  <c r="AJ31" i="8"/>
  <c r="AH31" i="8"/>
  <c r="AG31" i="8"/>
  <c r="AF31" i="8"/>
  <c r="AE31" i="8"/>
  <c r="AD31" i="8"/>
  <c r="AC31" i="8"/>
  <c r="AB31" i="8"/>
  <c r="Z31" i="8"/>
  <c r="Y31" i="8"/>
  <c r="X31" i="8"/>
  <c r="W31" i="8"/>
  <c r="V31" i="8"/>
  <c r="T31" i="8"/>
  <c r="S31" i="8"/>
  <c r="R31" i="8"/>
  <c r="Q31" i="8"/>
  <c r="P31" i="8"/>
  <c r="N31" i="8"/>
  <c r="M31" i="8"/>
  <c r="L31" i="8"/>
  <c r="K31" i="8"/>
  <c r="J31" i="8"/>
  <c r="H31" i="8"/>
  <c r="G31" i="8"/>
  <c r="F31" i="8"/>
  <c r="E31" i="8"/>
  <c r="D31" i="8"/>
  <c r="C31" i="8"/>
  <c r="AJ30" i="8"/>
  <c r="AB30" i="8"/>
  <c r="Z30" i="8"/>
  <c r="T30" i="8"/>
  <c r="N30" i="8"/>
  <c r="H30" i="8"/>
  <c r="AJ29" i="8"/>
  <c r="AB29" i="8"/>
  <c r="Z29" i="8"/>
  <c r="T29" i="8"/>
  <c r="N29" i="8"/>
  <c r="H29" i="8"/>
  <c r="AJ28" i="8"/>
  <c r="AB28" i="8"/>
  <c r="Z28" i="8"/>
  <c r="T28" i="8"/>
  <c r="N28" i="8"/>
  <c r="H28" i="8"/>
  <c r="AJ27" i="8"/>
  <c r="AB27" i="8"/>
  <c r="Z27" i="8"/>
  <c r="T27" i="8"/>
  <c r="N27" i="8"/>
  <c r="H27" i="8"/>
  <c r="AJ26" i="8"/>
  <c r="AB26" i="8"/>
  <c r="Z26" i="8"/>
  <c r="T26" i="8"/>
  <c r="N26" i="8"/>
  <c r="H26" i="8"/>
  <c r="AJ25" i="8"/>
  <c r="AB25" i="8"/>
  <c r="Z25" i="8"/>
  <c r="T25" i="8"/>
  <c r="N25" i="8"/>
  <c r="H25" i="8"/>
  <c r="AJ24" i="8"/>
  <c r="AB24" i="8"/>
  <c r="Z24" i="8"/>
  <c r="T24" i="8"/>
  <c r="N24" i="8"/>
  <c r="H24" i="8"/>
  <c r="AJ23" i="8"/>
  <c r="AB23" i="8"/>
  <c r="Z23" i="8"/>
  <c r="T23" i="8"/>
  <c r="N23" i="8"/>
  <c r="H23" i="8"/>
  <c r="AJ22" i="8"/>
  <c r="AB22" i="8"/>
  <c r="Z22" i="8"/>
  <c r="T22" i="8"/>
  <c r="N22" i="8"/>
  <c r="H22" i="8"/>
  <c r="AJ19" i="8"/>
  <c r="AH19" i="8"/>
  <c r="AG19" i="8"/>
  <c r="AF19" i="8"/>
  <c r="AE19" i="8"/>
  <c r="AD19" i="8"/>
  <c r="AC19" i="8"/>
  <c r="AB19" i="8"/>
  <c r="Z19" i="8"/>
  <c r="Y19" i="8"/>
  <c r="X19" i="8"/>
  <c r="W19" i="8"/>
  <c r="V19" i="8"/>
  <c r="T19" i="8"/>
  <c r="S19" i="8"/>
  <c r="R19" i="8"/>
  <c r="Q19" i="8"/>
  <c r="P19" i="8"/>
  <c r="N19" i="8"/>
  <c r="M19" i="8"/>
  <c r="L19" i="8"/>
  <c r="K19" i="8"/>
  <c r="J19" i="8"/>
  <c r="H19" i="8"/>
  <c r="G19" i="8"/>
  <c r="F19" i="8"/>
  <c r="E19" i="8"/>
  <c r="D19" i="8"/>
  <c r="C19" i="8"/>
  <c r="AJ18" i="8"/>
  <c r="AB18" i="8"/>
  <c r="Z18" i="8"/>
  <c r="T18" i="8"/>
  <c r="N18" i="8"/>
  <c r="H18" i="8"/>
  <c r="AJ17" i="8"/>
  <c r="AH17" i="8"/>
  <c r="AG17" i="8"/>
  <c r="AF17" i="8"/>
  <c r="AE17" i="8"/>
  <c r="AD17" i="8"/>
  <c r="AC17" i="8"/>
  <c r="AB17" i="8"/>
  <c r="Z17" i="8"/>
  <c r="Y17" i="8"/>
  <c r="X17" i="8"/>
  <c r="W17" i="8"/>
  <c r="V17" i="8"/>
  <c r="T17" i="8"/>
  <c r="S17" i="8"/>
  <c r="R17" i="8"/>
  <c r="Q17" i="8"/>
  <c r="P17" i="8"/>
  <c r="N17" i="8"/>
  <c r="M17" i="8"/>
  <c r="L17" i="8"/>
  <c r="K17" i="8"/>
  <c r="J17" i="8"/>
  <c r="H17" i="8"/>
  <c r="G17" i="8"/>
  <c r="F17" i="8"/>
  <c r="E17" i="8"/>
  <c r="D17" i="8"/>
  <c r="C17" i="8"/>
  <c r="AJ16" i="8"/>
  <c r="AH16" i="8"/>
  <c r="AG16" i="8"/>
  <c r="AF16" i="8"/>
  <c r="AE16" i="8"/>
  <c r="AD16" i="8"/>
  <c r="AC16" i="8"/>
  <c r="AB16" i="8"/>
  <c r="Z16" i="8"/>
  <c r="Y16" i="8"/>
  <c r="X16" i="8"/>
  <c r="W16" i="8"/>
  <c r="V16" i="8"/>
  <c r="T16" i="8"/>
  <c r="S16" i="8"/>
  <c r="R16" i="8"/>
  <c r="Q16" i="8"/>
  <c r="P16" i="8"/>
  <c r="N16" i="8"/>
  <c r="M16" i="8"/>
  <c r="L16" i="8"/>
  <c r="K16" i="8"/>
  <c r="J16" i="8"/>
  <c r="H16" i="8"/>
  <c r="G16" i="8"/>
  <c r="F16" i="8"/>
  <c r="E16" i="8"/>
  <c r="D16" i="8"/>
  <c r="C16" i="8"/>
  <c r="AJ14" i="8"/>
  <c r="AH14" i="8"/>
  <c r="AG14" i="8"/>
  <c r="AF14" i="8"/>
  <c r="AE14" i="8"/>
  <c r="AD14" i="8"/>
  <c r="AC14" i="8"/>
  <c r="AB14" i="8"/>
  <c r="Z14" i="8"/>
  <c r="Y14" i="8"/>
  <c r="X14" i="8"/>
  <c r="W14" i="8"/>
  <c r="V14" i="8"/>
  <c r="T14" i="8"/>
  <c r="S14" i="8"/>
  <c r="R14" i="8"/>
  <c r="Q14" i="8"/>
  <c r="P14" i="8"/>
  <c r="N14" i="8"/>
  <c r="M14" i="8"/>
  <c r="L14" i="8"/>
  <c r="K14" i="8"/>
  <c r="J14" i="8"/>
  <c r="H14" i="8"/>
  <c r="G14" i="8"/>
  <c r="F14" i="8"/>
  <c r="E14" i="8"/>
  <c r="D14" i="8"/>
  <c r="C14" i="8"/>
  <c r="AJ13" i="8"/>
  <c r="AB13" i="8"/>
  <c r="Z13" i="8"/>
  <c r="T13" i="8"/>
  <c r="N13" i="8"/>
  <c r="H13" i="8"/>
  <c r="AJ12" i="8"/>
  <c r="AB12" i="8"/>
  <c r="Z12" i="8"/>
  <c r="T12" i="8"/>
  <c r="N12" i="8"/>
  <c r="H12" i="8"/>
  <c r="AJ11" i="8"/>
  <c r="AB11" i="8"/>
  <c r="Z11" i="8"/>
  <c r="T11" i="8"/>
  <c r="N11" i="8"/>
  <c r="H11" i="8"/>
  <c r="AJ9" i="8"/>
  <c r="AH9" i="8"/>
  <c r="AG9" i="8"/>
  <c r="AF9" i="8"/>
  <c r="AE9" i="8"/>
  <c r="AD9" i="8"/>
  <c r="AC9" i="8"/>
  <c r="AB9" i="8"/>
  <c r="Z9" i="8"/>
  <c r="Y9" i="8"/>
  <c r="X9" i="8"/>
  <c r="W9" i="8"/>
  <c r="V9" i="8"/>
  <c r="T9" i="8"/>
  <c r="S9" i="8"/>
  <c r="R9" i="8"/>
  <c r="Q9" i="8"/>
  <c r="P9" i="8"/>
  <c r="N9" i="8"/>
  <c r="M9" i="8"/>
  <c r="L9" i="8"/>
  <c r="K9" i="8"/>
  <c r="J9" i="8"/>
  <c r="H9" i="8"/>
  <c r="G9" i="8"/>
  <c r="F9" i="8"/>
  <c r="E9" i="8"/>
  <c r="D9" i="8"/>
  <c r="C9" i="8"/>
  <c r="AJ8" i="8"/>
  <c r="AB8" i="8"/>
  <c r="Z8" i="8"/>
  <c r="T8" i="8"/>
  <c r="N8" i="8"/>
  <c r="H8" i="8"/>
  <c r="AJ7" i="8"/>
  <c r="AB7" i="8"/>
  <c r="Z7" i="8"/>
  <c r="T7" i="8"/>
  <c r="N7" i="8"/>
  <c r="H7" i="8"/>
  <c r="AJ6" i="8"/>
  <c r="AB6" i="8"/>
  <c r="Z6" i="8"/>
  <c r="T6" i="8"/>
  <c r="N6" i="8"/>
  <c r="H6" i="8"/>
  <c r="K76" i="15"/>
  <c r="K74" i="15"/>
  <c r="K71" i="15"/>
  <c r="K70" i="15"/>
  <c r="K69" i="15"/>
  <c r="K68" i="15"/>
  <c r="K67" i="15"/>
  <c r="K61" i="15"/>
  <c r="K52" i="15"/>
  <c r="K43" i="15"/>
  <c r="K33" i="15"/>
  <c r="K25" i="15"/>
  <c r="K24" i="15"/>
  <c r="K23" i="15"/>
  <c r="K22" i="15"/>
  <c r="K21" i="15"/>
  <c r="K20" i="15"/>
  <c r="K19" i="15"/>
  <c r="K18" i="15"/>
  <c r="K17" i="15"/>
  <c r="K16" i="15"/>
  <c r="T188" i="18"/>
  <c r="T188" i="18" a="1"/>
  <c r="T186" i="18"/>
  <c r="B186" i="18"/>
  <c r="T182" i="18"/>
  <c r="T181" i="18"/>
  <c r="B181" i="18"/>
  <c r="T180" i="18"/>
  <c r="B180" i="18"/>
  <c r="T179" i="18"/>
  <c r="T178" i="18"/>
  <c r="B178" i="18"/>
  <c r="T177" i="18"/>
  <c r="T177" i="18" a="1"/>
  <c r="B177" i="18"/>
  <c r="T176" i="18"/>
  <c r="B176" i="18"/>
  <c r="T171" i="18"/>
  <c r="C170" i="18"/>
  <c r="C169" i="18"/>
  <c r="C168" i="18"/>
  <c r="C167" i="18"/>
  <c r="C166" i="18"/>
  <c r="C165" i="18"/>
  <c r="C164" i="18"/>
  <c r="C163" i="18"/>
  <c r="C162" i="18"/>
  <c r="C161" i="18"/>
  <c r="S155" i="18"/>
  <c r="P155" i="18"/>
  <c r="S154" i="18"/>
  <c r="R154" i="18"/>
  <c r="D154" i="18"/>
  <c r="T154" i="18" s="1"/>
  <c r="C154" i="18"/>
  <c r="S153" i="18"/>
  <c r="R153" i="18"/>
  <c r="D153" i="18"/>
  <c r="T153" i="18" s="1"/>
  <c r="C153" i="18"/>
  <c r="S152" i="18"/>
  <c r="R152" i="18"/>
  <c r="D152" i="18"/>
  <c r="T152" i="18" s="1"/>
  <c r="C152" i="18"/>
  <c r="S151" i="18"/>
  <c r="R151" i="18"/>
  <c r="D151" i="18"/>
  <c r="T151" i="18" s="1"/>
  <c r="C151" i="18"/>
  <c r="S150" i="18"/>
  <c r="R150" i="18"/>
  <c r="D150" i="18"/>
  <c r="T150" i="18" s="1"/>
  <c r="C150" i="18"/>
  <c r="S149" i="18"/>
  <c r="R149" i="18"/>
  <c r="D149" i="18"/>
  <c r="T149" i="18" s="1"/>
  <c r="C149" i="18"/>
  <c r="S148" i="18"/>
  <c r="R148" i="18"/>
  <c r="D148" i="18"/>
  <c r="T148" i="18" s="1"/>
  <c r="C148" i="18"/>
  <c r="S147" i="18"/>
  <c r="R147" i="18"/>
  <c r="D147" i="18"/>
  <c r="T147" i="18" s="1"/>
  <c r="C147" i="18"/>
  <c r="S146" i="18"/>
  <c r="R146" i="18"/>
  <c r="D146" i="18"/>
  <c r="T146" i="18" s="1"/>
  <c r="C146" i="18"/>
  <c r="S145" i="18"/>
  <c r="R145" i="18"/>
  <c r="D145" i="18"/>
  <c r="T145" i="18" s="1"/>
  <c r="C145" i="18"/>
  <c r="S144" i="18"/>
  <c r="R144" i="18"/>
  <c r="D144" i="18"/>
  <c r="T144" i="18" s="1"/>
  <c r="C144" i="18"/>
  <c r="S143" i="18"/>
  <c r="R143" i="18"/>
  <c r="D143" i="18"/>
  <c r="T143" i="18" s="1"/>
  <c r="C143" i="18"/>
  <c r="S142" i="18"/>
  <c r="R142" i="18"/>
  <c r="D142" i="18"/>
  <c r="T142" i="18" s="1"/>
  <c r="C142" i="18"/>
  <c r="T141" i="18"/>
  <c r="S141" i="18"/>
  <c r="R141" i="18"/>
  <c r="D141" i="18"/>
  <c r="C141" i="18"/>
  <c r="S140" i="18"/>
  <c r="R140" i="18"/>
  <c r="D140" i="18"/>
  <c r="T140" i="18" s="1"/>
  <c r="C140" i="18"/>
  <c r="S133" i="18"/>
  <c r="P133" i="18"/>
  <c r="S132" i="18"/>
  <c r="R132" i="18"/>
  <c r="D132" i="18"/>
  <c r="T132" i="18" s="1"/>
  <c r="C132" i="18"/>
  <c r="T131" i="18"/>
  <c r="S131" i="18"/>
  <c r="R131" i="18"/>
  <c r="D131" i="18"/>
  <c r="C131" i="18"/>
  <c r="S130" i="18"/>
  <c r="R130" i="18"/>
  <c r="D130" i="18"/>
  <c r="T130" i="18" s="1"/>
  <c r="C130" i="18"/>
  <c r="S129" i="18"/>
  <c r="R129" i="18"/>
  <c r="D129" i="18"/>
  <c r="T129" i="18" s="1"/>
  <c r="C129" i="18"/>
  <c r="S128" i="18"/>
  <c r="R128" i="18"/>
  <c r="D128" i="18"/>
  <c r="T128" i="18" s="1"/>
  <c r="C128" i="18"/>
  <c r="S127" i="18"/>
  <c r="R127" i="18"/>
  <c r="D127" i="18"/>
  <c r="T127" i="18" s="1"/>
  <c r="C127" i="18"/>
  <c r="S126" i="18"/>
  <c r="R126" i="18"/>
  <c r="D126" i="18"/>
  <c r="T126" i="18" s="1"/>
  <c r="C126" i="18"/>
  <c r="S125" i="18"/>
  <c r="R125" i="18"/>
  <c r="D125" i="18"/>
  <c r="T125" i="18" s="1"/>
  <c r="C125" i="18"/>
  <c r="S124" i="18"/>
  <c r="R124" i="18"/>
  <c r="D124" i="18"/>
  <c r="T124" i="18" s="1"/>
  <c r="C124" i="18"/>
  <c r="S123" i="18"/>
  <c r="R123" i="18"/>
  <c r="D123" i="18"/>
  <c r="T123" i="18" s="1"/>
  <c r="C123" i="18"/>
  <c r="S122" i="18"/>
  <c r="R122" i="18"/>
  <c r="D122" i="18"/>
  <c r="T122" i="18" s="1"/>
  <c r="C122" i="18"/>
  <c r="S121" i="18"/>
  <c r="R121" i="18"/>
  <c r="D121" i="18"/>
  <c r="T121" i="18" s="1"/>
  <c r="C121" i="18"/>
  <c r="S120" i="18"/>
  <c r="R120" i="18"/>
  <c r="D120" i="18"/>
  <c r="T120" i="18" s="1"/>
  <c r="C120" i="18"/>
  <c r="S119" i="18"/>
  <c r="R119" i="18"/>
  <c r="D119" i="18"/>
  <c r="T119" i="18" s="1"/>
  <c r="C119" i="18"/>
  <c r="S118" i="18"/>
  <c r="R118" i="18"/>
  <c r="D118" i="18"/>
  <c r="T118" i="18" s="1"/>
  <c r="C118" i="18"/>
  <c r="S112" i="18"/>
  <c r="P112" i="18"/>
  <c r="O112" i="18"/>
  <c r="N112" i="18"/>
  <c r="M112" i="18"/>
  <c r="L112" i="18"/>
  <c r="K112" i="18"/>
  <c r="J112" i="18"/>
  <c r="H112" i="18"/>
  <c r="S111" i="18"/>
  <c r="R111" i="18"/>
  <c r="P111" i="18"/>
  <c r="D111" i="18"/>
  <c r="T111" i="18" s="1"/>
  <c r="C111" i="18"/>
  <c r="S110" i="18"/>
  <c r="R110" i="18"/>
  <c r="P110" i="18"/>
  <c r="D110" i="18"/>
  <c r="T110" i="18" s="1"/>
  <c r="C110" i="18"/>
  <c r="S109" i="18"/>
  <c r="R109" i="18"/>
  <c r="P109" i="18"/>
  <c r="D109" i="18"/>
  <c r="T109" i="18" s="1"/>
  <c r="C109" i="18"/>
  <c r="S108" i="18"/>
  <c r="R108" i="18"/>
  <c r="P108" i="18"/>
  <c r="D108" i="18"/>
  <c r="T108" i="18" s="1"/>
  <c r="C108" i="18"/>
  <c r="S107" i="18"/>
  <c r="R107" i="18"/>
  <c r="P107" i="18"/>
  <c r="D107" i="18"/>
  <c r="T107" i="18" s="1"/>
  <c r="C107" i="18"/>
  <c r="S106" i="18"/>
  <c r="R106" i="18"/>
  <c r="P106" i="18"/>
  <c r="D106" i="18"/>
  <c r="T106" i="18" s="1"/>
  <c r="C106" i="18"/>
  <c r="S105" i="18"/>
  <c r="R105" i="18"/>
  <c r="P105" i="18"/>
  <c r="D105" i="18"/>
  <c r="T105" i="18" s="1"/>
  <c r="C105" i="18"/>
  <c r="S104" i="18"/>
  <c r="R104" i="18"/>
  <c r="P104" i="18"/>
  <c r="D104" i="18"/>
  <c r="T104" i="18" s="1"/>
  <c r="C104" i="18"/>
  <c r="S103" i="18"/>
  <c r="R103" i="18"/>
  <c r="P103" i="18"/>
  <c r="D103" i="18"/>
  <c r="T103" i="18" s="1"/>
  <c r="C103" i="18"/>
  <c r="S102" i="18"/>
  <c r="R102" i="18"/>
  <c r="P102" i="18"/>
  <c r="D102" i="18"/>
  <c r="T102" i="18" s="1"/>
  <c r="C102" i="18"/>
  <c r="S101" i="18"/>
  <c r="R101" i="18"/>
  <c r="P101" i="18"/>
  <c r="D101" i="18"/>
  <c r="T101" i="18" s="1"/>
  <c r="C101" i="18"/>
  <c r="S100" i="18"/>
  <c r="R100" i="18"/>
  <c r="P100" i="18"/>
  <c r="D100" i="18"/>
  <c r="T100" i="18" s="1"/>
  <c r="C100" i="18"/>
  <c r="S99" i="18"/>
  <c r="R99" i="18"/>
  <c r="P99" i="18"/>
  <c r="D99" i="18"/>
  <c r="T99" i="18" s="1"/>
  <c r="C99" i="18"/>
  <c r="S98" i="18"/>
  <c r="R98" i="18"/>
  <c r="P98" i="18"/>
  <c r="D98" i="18"/>
  <c r="T98" i="18" s="1"/>
  <c r="C98" i="18"/>
  <c r="S97" i="18"/>
  <c r="R97" i="18"/>
  <c r="P97" i="18"/>
  <c r="D97" i="18"/>
  <c r="T97" i="18" s="1"/>
  <c r="C97" i="18"/>
  <c r="S90" i="18"/>
  <c r="P90" i="18"/>
  <c r="S89" i="18"/>
  <c r="R89" i="18"/>
  <c r="D89" i="18"/>
  <c r="T89" i="18" s="1"/>
  <c r="C89" i="18"/>
  <c r="S88" i="18"/>
  <c r="R88" i="18"/>
  <c r="D88" i="18"/>
  <c r="T88" i="18" s="1"/>
  <c r="C88" i="18"/>
  <c r="T87" i="18"/>
  <c r="S87" i="18"/>
  <c r="R87" i="18"/>
  <c r="D87" i="18"/>
  <c r="C87" i="18"/>
  <c r="S86" i="18"/>
  <c r="R86" i="18"/>
  <c r="D86" i="18"/>
  <c r="T86" i="18" s="1"/>
  <c r="C86" i="18"/>
  <c r="S85" i="18"/>
  <c r="R85" i="18"/>
  <c r="D85" i="18"/>
  <c r="T85" i="18" s="1"/>
  <c r="C85" i="18"/>
  <c r="S84" i="18"/>
  <c r="R84" i="18"/>
  <c r="D84" i="18"/>
  <c r="T84" i="18" s="1"/>
  <c r="C84" i="18"/>
  <c r="S83" i="18"/>
  <c r="R83" i="18"/>
  <c r="D83" i="18"/>
  <c r="T83" i="18" s="1"/>
  <c r="C83" i="18"/>
  <c r="S82" i="18"/>
  <c r="R82" i="18"/>
  <c r="D82" i="18"/>
  <c r="T82" i="18" s="1"/>
  <c r="C82" i="18"/>
  <c r="S81" i="18"/>
  <c r="R81" i="18"/>
  <c r="D81" i="18"/>
  <c r="T81" i="18" s="1"/>
  <c r="C81" i="18"/>
  <c r="S80" i="18"/>
  <c r="R80" i="18"/>
  <c r="D80" i="18"/>
  <c r="T80" i="18" s="1"/>
  <c r="C80" i="18"/>
  <c r="S79" i="18"/>
  <c r="R79" i="18"/>
  <c r="D79" i="18"/>
  <c r="T79" i="18" s="1"/>
  <c r="C79" i="18"/>
  <c r="S78" i="18"/>
  <c r="R78" i="18"/>
  <c r="D78" i="18"/>
  <c r="T78" i="18" s="1"/>
  <c r="C78" i="18"/>
  <c r="S77" i="18"/>
  <c r="R77" i="18"/>
  <c r="D77" i="18"/>
  <c r="T77" i="18" s="1"/>
  <c r="C77" i="18"/>
  <c r="S76" i="18"/>
  <c r="R76" i="18"/>
  <c r="D76" i="18"/>
  <c r="T76" i="18" s="1"/>
  <c r="C76" i="18"/>
  <c r="S75" i="18"/>
  <c r="R75" i="18"/>
  <c r="D75" i="18"/>
  <c r="T75" i="18" s="1"/>
  <c r="C75" i="18"/>
  <c r="S68" i="18"/>
  <c r="P68" i="18"/>
  <c r="U67" i="18"/>
  <c r="S67" i="18"/>
  <c r="R67" i="18"/>
  <c r="P67" i="18"/>
  <c r="D67" i="18"/>
  <c r="T67" i="18" s="1"/>
  <c r="C67" i="18"/>
  <c r="U66" i="18"/>
  <c r="S66" i="18"/>
  <c r="R66" i="18"/>
  <c r="P66" i="18"/>
  <c r="D66" i="18"/>
  <c r="T66" i="18" s="1"/>
  <c r="C66" i="18"/>
  <c r="U65" i="18"/>
  <c r="S65" i="18"/>
  <c r="R65" i="18"/>
  <c r="P65" i="18"/>
  <c r="D65" i="18"/>
  <c r="T65" i="18" s="1"/>
  <c r="C65" i="18"/>
  <c r="U64" i="18"/>
  <c r="S64" i="18"/>
  <c r="R64" i="18"/>
  <c r="P64" i="18"/>
  <c r="D64" i="18"/>
  <c r="T64" i="18" s="1"/>
  <c r="C64" i="18"/>
  <c r="U63" i="18"/>
  <c r="S63" i="18"/>
  <c r="R63" i="18"/>
  <c r="P63" i="18"/>
  <c r="D63" i="18"/>
  <c r="T63" i="18" s="1"/>
  <c r="C63" i="18"/>
  <c r="U62" i="18"/>
  <c r="S62" i="18"/>
  <c r="R62" i="18"/>
  <c r="P62" i="18"/>
  <c r="D62" i="18"/>
  <c r="T62" i="18" s="1"/>
  <c r="C62" i="18"/>
  <c r="U61" i="18"/>
  <c r="S61" i="18"/>
  <c r="R61" i="18"/>
  <c r="P61" i="18"/>
  <c r="D61" i="18"/>
  <c r="T61" i="18" s="1"/>
  <c r="C61" i="18"/>
  <c r="U60" i="18"/>
  <c r="S60" i="18"/>
  <c r="R60" i="18"/>
  <c r="P60" i="18"/>
  <c r="D60" i="18"/>
  <c r="T60" i="18" s="1"/>
  <c r="C60" i="18"/>
  <c r="U59" i="18"/>
  <c r="S59" i="18"/>
  <c r="R59" i="18"/>
  <c r="P59" i="18"/>
  <c r="D59" i="18"/>
  <c r="T59" i="18" s="1"/>
  <c r="C59" i="18"/>
  <c r="U58" i="18"/>
  <c r="S58" i="18"/>
  <c r="R58" i="18"/>
  <c r="P58" i="18"/>
  <c r="D58" i="18"/>
  <c r="T58" i="18" s="1"/>
  <c r="C58" i="18"/>
  <c r="U57" i="18"/>
  <c r="S57" i="18"/>
  <c r="R57" i="18"/>
  <c r="P57" i="18"/>
  <c r="D57" i="18"/>
  <c r="T57" i="18" s="1"/>
  <c r="C57" i="18"/>
  <c r="U56" i="18"/>
  <c r="S56" i="18"/>
  <c r="R56" i="18"/>
  <c r="P56" i="18"/>
  <c r="D56" i="18"/>
  <c r="T56" i="18" s="1"/>
  <c r="C56" i="18"/>
  <c r="U55" i="18"/>
  <c r="S55" i="18"/>
  <c r="R55" i="18"/>
  <c r="P55" i="18"/>
  <c r="D55" i="18"/>
  <c r="T55" i="18" s="1"/>
  <c r="C55" i="18"/>
  <c r="U54" i="18"/>
  <c r="S54" i="18"/>
  <c r="R54" i="18"/>
  <c r="P54" i="18"/>
  <c r="D54" i="18"/>
  <c r="T54" i="18" s="1"/>
  <c r="C54" i="18"/>
  <c r="U53" i="18"/>
  <c r="S53" i="18"/>
  <c r="R53" i="18"/>
  <c r="P53" i="18"/>
  <c r="D53" i="18"/>
  <c r="T53" i="18" s="1"/>
  <c r="C53" i="18"/>
  <c r="U52" i="18"/>
  <c r="S52" i="18"/>
  <c r="R52" i="18"/>
  <c r="P52" i="18"/>
  <c r="D52" i="18"/>
  <c r="T52" i="18" s="1"/>
  <c r="C52" i="18"/>
  <c r="U51" i="18"/>
  <c r="S51" i="18"/>
  <c r="R51" i="18"/>
  <c r="P51" i="18"/>
  <c r="D51" i="18"/>
  <c r="T51" i="18" s="1"/>
  <c r="C51" i="18"/>
  <c r="U50" i="18"/>
  <c r="S50" i="18"/>
  <c r="R50" i="18"/>
  <c r="P50" i="18"/>
  <c r="D50" i="18"/>
  <c r="T50" i="18" s="1"/>
  <c r="C50" i="18"/>
  <c r="U49" i="18"/>
  <c r="S49" i="18"/>
  <c r="R49" i="18"/>
  <c r="P49" i="18"/>
  <c r="D49" i="18"/>
  <c r="T49" i="18" s="1"/>
  <c r="C49" i="18"/>
  <c r="U48" i="18"/>
  <c r="S48" i="18"/>
  <c r="R48" i="18"/>
  <c r="P48" i="18"/>
  <c r="D48" i="18"/>
  <c r="T48" i="18" s="1"/>
  <c r="C48" i="18"/>
  <c r="S38" i="18"/>
  <c r="P38" i="18"/>
  <c r="O38" i="18"/>
  <c r="M38" i="18"/>
  <c r="K38" i="18"/>
  <c r="S37" i="18"/>
  <c r="R37" i="18"/>
  <c r="P37" i="18"/>
  <c r="O37" i="18"/>
  <c r="M37" i="18"/>
  <c r="K37" i="18"/>
  <c r="D37" i="18"/>
  <c r="T37" i="18" s="1"/>
  <c r="C37" i="18"/>
  <c r="S36" i="18"/>
  <c r="R36" i="18"/>
  <c r="P36" i="18"/>
  <c r="O36" i="18"/>
  <c r="M36" i="18"/>
  <c r="K36" i="18"/>
  <c r="D36" i="18"/>
  <c r="T36" i="18" s="1"/>
  <c r="C36" i="18"/>
  <c r="S35" i="18"/>
  <c r="R35" i="18"/>
  <c r="P35" i="18"/>
  <c r="O35" i="18"/>
  <c r="M35" i="18"/>
  <c r="K35" i="18"/>
  <c r="D35" i="18"/>
  <c r="T35" i="18" s="1"/>
  <c r="C35" i="18"/>
  <c r="S34" i="18"/>
  <c r="R34" i="18"/>
  <c r="P34" i="18"/>
  <c r="O34" i="18"/>
  <c r="M34" i="18"/>
  <c r="K34" i="18"/>
  <c r="D34" i="18"/>
  <c r="T34" i="18" s="1"/>
  <c r="C34" i="18"/>
  <c r="S33" i="18"/>
  <c r="R33" i="18"/>
  <c r="P33" i="18"/>
  <c r="O33" i="18"/>
  <c r="M33" i="18"/>
  <c r="K33" i="18"/>
  <c r="D33" i="18"/>
  <c r="T33" i="18" s="1"/>
  <c r="C33" i="18"/>
  <c r="S32" i="18"/>
  <c r="R32" i="18"/>
  <c r="P32" i="18"/>
  <c r="O32" i="18"/>
  <c r="M32" i="18"/>
  <c r="K32" i="18"/>
  <c r="D32" i="18"/>
  <c r="T32" i="18" s="1"/>
  <c r="C32" i="18"/>
  <c r="S31" i="18"/>
  <c r="R31" i="18"/>
  <c r="P31" i="18"/>
  <c r="O31" i="18"/>
  <c r="M31" i="18"/>
  <c r="K31" i="18"/>
  <c r="D31" i="18"/>
  <c r="T31" i="18" s="1"/>
  <c r="C31" i="18"/>
  <c r="S30" i="18"/>
  <c r="R30" i="18"/>
  <c r="P30" i="18"/>
  <c r="O30" i="18"/>
  <c r="M30" i="18"/>
  <c r="K30" i="18"/>
  <c r="D30" i="18"/>
  <c r="T30" i="18" s="1"/>
  <c r="C30" i="18"/>
  <c r="S29" i="18"/>
  <c r="R29" i="18"/>
  <c r="P29" i="18"/>
  <c r="O29" i="18"/>
  <c r="M29" i="18"/>
  <c r="K29" i="18"/>
  <c r="D29" i="18"/>
  <c r="T29" i="18" s="1"/>
  <c r="C29" i="18"/>
  <c r="S28" i="18"/>
  <c r="R28" i="18"/>
  <c r="P28" i="18"/>
  <c r="O28" i="18"/>
  <c r="M28" i="18"/>
  <c r="K28" i="18"/>
  <c r="D28" i="18"/>
  <c r="T28" i="18" s="1"/>
  <c r="C28" i="18"/>
  <c r="S27" i="18"/>
  <c r="R27" i="18"/>
  <c r="P27" i="18"/>
  <c r="O27" i="18"/>
  <c r="M27" i="18"/>
  <c r="K27" i="18"/>
  <c r="D27" i="18"/>
  <c r="T27" i="18" s="1"/>
  <c r="C27" i="18"/>
  <c r="S26" i="18"/>
  <c r="R26" i="18"/>
  <c r="P26" i="18"/>
  <c r="O26" i="18"/>
  <c r="M26" i="18"/>
  <c r="K26" i="18"/>
  <c r="D26" i="18"/>
  <c r="T26" i="18" s="1"/>
  <c r="C26" i="18"/>
  <c r="S25" i="18"/>
  <c r="R25" i="18"/>
  <c r="P25" i="18"/>
  <c r="O25" i="18"/>
  <c r="M25" i="18"/>
  <c r="K25" i="18"/>
  <c r="D25" i="18"/>
  <c r="T25" i="18" s="1"/>
  <c r="C25" i="18"/>
  <c r="S24" i="18"/>
  <c r="R24" i="18"/>
  <c r="P24" i="18"/>
  <c r="O24" i="18"/>
  <c r="M24" i="18"/>
  <c r="K24" i="18"/>
  <c r="D24" i="18"/>
  <c r="T24" i="18" s="1"/>
  <c r="C24" i="18"/>
  <c r="S23" i="18"/>
  <c r="R23" i="18"/>
  <c r="P23" i="18"/>
  <c r="O23" i="18"/>
  <c r="M23" i="18"/>
  <c r="K23" i="18"/>
  <c r="D23" i="18"/>
  <c r="T23" i="18" s="1"/>
  <c r="C23" i="18"/>
  <c r="S22" i="18"/>
  <c r="R22" i="18"/>
  <c r="P22" i="18"/>
  <c r="O22" i="18"/>
  <c r="M22" i="18"/>
  <c r="K22" i="18"/>
  <c r="D22" i="18"/>
  <c r="T22" i="18" s="1"/>
  <c r="C22" i="18"/>
  <c r="S21" i="18"/>
  <c r="R21" i="18"/>
  <c r="P21" i="18"/>
  <c r="O21" i="18"/>
  <c r="M21" i="18"/>
  <c r="K21" i="18"/>
  <c r="D21" i="18"/>
  <c r="T21" i="18" s="1"/>
  <c r="C21" i="18"/>
  <c r="S20" i="18"/>
  <c r="R20" i="18"/>
  <c r="P20" i="18"/>
  <c r="O20" i="18"/>
  <c r="M20" i="18"/>
  <c r="K20" i="18"/>
  <c r="D20" i="18"/>
  <c r="T20" i="18" s="1"/>
  <c r="C20" i="18"/>
  <c r="S19" i="18"/>
  <c r="R19" i="18"/>
  <c r="P19" i="18"/>
  <c r="O19" i="18"/>
  <c r="M19" i="18"/>
  <c r="K19" i="18"/>
  <c r="D19" i="18"/>
  <c r="T19" i="18" s="1"/>
  <c r="C19" i="18"/>
  <c r="S18" i="18"/>
  <c r="R18" i="18"/>
  <c r="P18" i="18"/>
  <c r="O18" i="18"/>
  <c r="M18" i="18"/>
  <c r="K18" i="18"/>
  <c r="D18" i="18"/>
  <c r="T18" i="18" s="1"/>
  <c r="C18" i="18"/>
  <c r="S214" i="1"/>
  <c r="B214" i="1"/>
  <c r="S210" i="1"/>
  <c r="B210" i="1"/>
  <c r="S209" i="1"/>
  <c r="B209" i="1"/>
  <c r="S208" i="1"/>
  <c r="B208" i="1"/>
  <c r="S207" i="1"/>
  <c r="B207" i="1"/>
  <c r="S205" i="1"/>
  <c r="B204" i="1"/>
  <c r="S199" i="1"/>
  <c r="B199" i="1"/>
  <c r="S198" i="1"/>
  <c r="B198" i="1"/>
  <c r="S197" i="1"/>
  <c r="B197" i="1"/>
  <c r="S196" i="1"/>
  <c r="B196" i="1"/>
  <c r="S195" i="1"/>
  <c r="B195" i="1"/>
  <c r="S194" i="1"/>
  <c r="B194" i="1"/>
  <c r="B188" i="1"/>
  <c r="B181" i="1"/>
  <c r="B180" i="1"/>
  <c r="B178" i="1"/>
  <c r="S177" i="1" a="1"/>
  <c r="S177" i="1" s="1"/>
  <c r="B177" i="1"/>
  <c r="B176" i="1"/>
  <c r="S171" i="1"/>
  <c r="S188" i="1" s="1"/>
  <c r="C170" i="1"/>
  <c r="C169" i="1"/>
  <c r="C168" i="1"/>
  <c r="C167" i="1"/>
  <c r="C166" i="1"/>
  <c r="C165" i="1"/>
  <c r="C164" i="1"/>
  <c r="C163" i="1"/>
  <c r="C162" i="1"/>
  <c r="C161" i="1"/>
  <c r="P155" i="1"/>
  <c r="S181" i="1" s="1"/>
  <c r="S154" i="1"/>
  <c r="C154" i="1"/>
  <c r="S153" i="1"/>
  <c r="C153" i="1"/>
  <c r="S152" i="1"/>
  <c r="C152" i="1"/>
  <c r="S151" i="1"/>
  <c r="C151" i="1"/>
  <c r="S150" i="1"/>
  <c r="C150" i="1"/>
  <c r="S149" i="1"/>
  <c r="C149" i="1"/>
  <c r="S148" i="1"/>
  <c r="C148" i="1"/>
  <c r="S147" i="1"/>
  <c r="C147" i="1"/>
  <c r="S146" i="1"/>
  <c r="C146" i="1"/>
  <c r="S145" i="1"/>
  <c r="C145" i="1"/>
  <c r="S144" i="1"/>
  <c r="C144" i="1"/>
  <c r="S143" i="1"/>
  <c r="C143" i="1"/>
  <c r="S142" i="1"/>
  <c r="C142" i="1"/>
  <c r="S141" i="1"/>
  <c r="C141" i="1"/>
  <c r="S140" i="1"/>
  <c r="C140" i="1"/>
  <c r="P133" i="1"/>
  <c r="S180" i="1" s="1"/>
  <c r="S132" i="1"/>
  <c r="C132" i="1"/>
  <c r="S131" i="1"/>
  <c r="C131" i="1"/>
  <c r="S130" i="1"/>
  <c r="C130" i="1"/>
  <c r="S129" i="1"/>
  <c r="C129" i="1"/>
  <c r="S128" i="1"/>
  <c r="C128" i="1"/>
  <c r="S127" i="1"/>
  <c r="C127" i="1"/>
  <c r="S126" i="1"/>
  <c r="C126" i="1"/>
  <c r="S125" i="1"/>
  <c r="C125" i="1"/>
  <c r="S124" i="1"/>
  <c r="C124" i="1"/>
  <c r="S123" i="1"/>
  <c r="C123" i="1"/>
  <c r="S122" i="1"/>
  <c r="C122" i="1"/>
  <c r="S121" i="1"/>
  <c r="C121" i="1"/>
  <c r="S120" i="1"/>
  <c r="C120" i="1"/>
  <c r="S119" i="1"/>
  <c r="C119" i="1"/>
  <c r="S118" i="1"/>
  <c r="C118" i="1"/>
  <c r="O112" i="1"/>
  <c r="N112" i="1"/>
  <c r="M112" i="1"/>
  <c r="L112" i="1"/>
  <c r="K112" i="1"/>
  <c r="J112" i="1"/>
  <c r="H112" i="1"/>
  <c r="P111" i="1"/>
  <c r="C111" i="1"/>
  <c r="P110" i="1"/>
  <c r="C110" i="1"/>
  <c r="S109" i="1"/>
  <c r="P109" i="1"/>
  <c r="C109" i="1"/>
  <c r="P108" i="1"/>
  <c r="C108" i="1"/>
  <c r="P107" i="1"/>
  <c r="S107" i="1" s="1"/>
  <c r="C107" i="1"/>
  <c r="P106" i="1"/>
  <c r="C106" i="1"/>
  <c r="P105" i="1"/>
  <c r="C105" i="1"/>
  <c r="S104" i="1"/>
  <c r="P104" i="1"/>
  <c r="C104" i="1"/>
  <c r="P103" i="1"/>
  <c r="C103" i="1"/>
  <c r="P102" i="1"/>
  <c r="C102" i="1"/>
  <c r="P101" i="1"/>
  <c r="C101" i="1"/>
  <c r="P100" i="1"/>
  <c r="C100" i="1"/>
  <c r="S99" i="1"/>
  <c r="P99" i="1"/>
  <c r="C99" i="1"/>
  <c r="P98" i="1"/>
  <c r="C98" i="1"/>
  <c r="P97" i="1"/>
  <c r="S97" i="1" s="1"/>
  <c r="C97" i="1"/>
  <c r="P90" i="1"/>
  <c r="S178" i="1" s="1"/>
  <c r="S89" i="1"/>
  <c r="C89" i="1"/>
  <c r="S88" i="1"/>
  <c r="C88" i="1"/>
  <c r="S87" i="1"/>
  <c r="C87" i="1"/>
  <c r="S86" i="1"/>
  <c r="C86" i="1"/>
  <c r="S85" i="1"/>
  <c r="C85" i="1"/>
  <c r="S84" i="1"/>
  <c r="C84" i="1"/>
  <c r="S83" i="1"/>
  <c r="C83" i="1"/>
  <c r="S82" i="1"/>
  <c r="C82" i="1"/>
  <c r="S81" i="1"/>
  <c r="C81" i="1"/>
  <c r="S80" i="1"/>
  <c r="C80" i="1"/>
  <c r="S79" i="1"/>
  <c r="C79" i="1"/>
  <c r="S78" i="1"/>
  <c r="C78" i="1"/>
  <c r="S77" i="1"/>
  <c r="C77" i="1"/>
  <c r="S76" i="1"/>
  <c r="C76" i="1"/>
  <c r="S75" i="1"/>
  <c r="C75" i="1"/>
  <c r="U67" i="1"/>
  <c r="S67" i="1"/>
  <c r="C67" i="1"/>
  <c r="U66" i="1"/>
  <c r="S66" i="1"/>
  <c r="C66" i="1"/>
  <c r="U65" i="1"/>
  <c r="S65" i="1"/>
  <c r="C65" i="1"/>
  <c r="U64" i="1"/>
  <c r="S64" i="1"/>
  <c r="C64" i="1"/>
  <c r="U63" i="1"/>
  <c r="S63" i="1"/>
  <c r="C63" i="1"/>
  <c r="U62" i="1"/>
  <c r="S62" i="1"/>
  <c r="C62" i="1"/>
  <c r="U61" i="1"/>
  <c r="S61" i="1"/>
  <c r="C61" i="1"/>
  <c r="U60" i="1"/>
  <c r="S60" i="1"/>
  <c r="C60" i="1"/>
  <c r="U59" i="1"/>
  <c r="S59" i="1"/>
  <c r="C59" i="1"/>
  <c r="U58" i="1"/>
  <c r="S58" i="1"/>
  <c r="C58" i="1"/>
  <c r="U57" i="1"/>
  <c r="S57" i="1"/>
  <c r="C57" i="1"/>
  <c r="U56" i="1"/>
  <c r="S56" i="1"/>
  <c r="C56" i="1"/>
  <c r="U55" i="1"/>
  <c r="S55" i="1"/>
  <c r="C55" i="1"/>
  <c r="U54" i="1"/>
  <c r="S54" i="1"/>
  <c r="C54" i="1"/>
  <c r="U53" i="1"/>
  <c r="S53" i="1"/>
  <c r="C53" i="1"/>
  <c r="U52" i="1"/>
  <c r="S52" i="1"/>
  <c r="C52" i="1"/>
  <c r="U51" i="1"/>
  <c r="S51" i="1"/>
  <c r="C51" i="1"/>
  <c r="U50" i="1"/>
  <c r="S50" i="1"/>
  <c r="C50" i="1"/>
  <c r="U49" i="1"/>
  <c r="S49" i="1"/>
  <c r="C49" i="1"/>
  <c r="S48" i="1"/>
  <c r="C48" i="1"/>
  <c r="K37" i="1"/>
  <c r="M37" i="1" s="1"/>
  <c r="C37" i="1"/>
  <c r="K36" i="1"/>
  <c r="M36" i="1" s="1"/>
  <c r="C36" i="1"/>
  <c r="K35" i="1"/>
  <c r="M35" i="1" s="1"/>
  <c r="O35" i="1" s="1"/>
  <c r="C35" i="1"/>
  <c r="K34" i="1"/>
  <c r="M34" i="1" s="1"/>
  <c r="C34" i="1"/>
  <c r="K33" i="1"/>
  <c r="M33" i="1" s="1"/>
  <c r="O33" i="1" s="1"/>
  <c r="C33" i="1"/>
  <c r="K32" i="1"/>
  <c r="M32" i="1" s="1"/>
  <c r="C32" i="1"/>
  <c r="K31" i="1"/>
  <c r="M31" i="1" s="1"/>
  <c r="O31" i="1" s="1"/>
  <c r="P31" i="1" s="1"/>
  <c r="S31" i="1" s="1"/>
  <c r="C31" i="1"/>
  <c r="K30" i="1"/>
  <c r="M30" i="1" s="1"/>
  <c r="C30" i="1"/>
  <c r="K29" i="1"/>
  <c r="M29" i="1" s="1"/>
  <c r="C29" i="1"/>
  <c r="K28" i="1"/>
  <c r="M28" i="1" s="1"/>
  <c r="C28" i="1"/>
  <c r="K27" i="1"/>
  <c r="M27" i="1" s="1"/>
  <c r="C27" i="1"/>
  <c r="K26" i="1"/>
  <c r="M26" i="1" s="1"/>
  <c r="C26" i="1"/>
  <c r="K25" i="1"/>
  <c r="M25" i="1" s="1"/>
  <c r="O25" i="1" s="1"/>
  <c r="C25" i="1"/>
  <c r="K24" i="1"/>
  <c r="M24" i="1" s="1"/>
  <c r="C24" i="1"/>
  <c r="K23" i="1"/>
  <c r="M23" i="1" s="1"/>
  <c r="C23" i="1"/>
  <c r="K22" i="1"/>
  <c r="M22" i="1" s="1"/>
  <c r="C22" i="1"/>
  <c r="K21" i="1"/>
  <c r="M21" i="1" s="1"/>
  <c r="C21" i="1"/>
  <c r="K20" i="1"/>
  <c r="M20" i="1" s="1"/>
  <c r="C20" i="1"/>
  <c r="K19" i="1"/>
  <c r="M19" i="1" s="1"/>
  <c r="C19" i="1"/>
  <c r="K18" i="1"/>
  <c r="M18" i="1" s="1"/>
  <c r="C18" i="1"/>
  <c r="S9" i="1"/>
  <c r="O21" i="6"/>
  <c r="M21" i="6"/>
  <c r="K21" i="6"/>
  <c r="J21" i="6"/>
  <c r="I21" i="6"/>
  <c r="H21" i="6"/>
  <c r="G21" i="6"/>
  <c r="F21" i="6"/>
  <c r="E21" i="6"/>
  <c r="O20" i="6"/>
  <c r="M20" i="6"/>
  <c r="K20" i="6"/>
  <c r="J20" i="6"/>
  <c r="I20" i="6"/>
  <c r="H20" i="6"/>
  <c r="G20" i="6"/>
  <c r="F20" i="6"/>
  <c r="E20" i="6"/>
  <c r="O19" i="6"/>
  <c r="M19" i="6"/>
  <c r="K19" i="6"/>
  <c r="J19" i="6"/>
  <c r="I19" i="6"/>
  <c r="H19" i="6"/>
  <c r="G19" i="6"/>
  <c r="F19" i="6"/>
  <c r="E19" i="6"/>
  <c r="O18" i="6"/>
  <c r="M18" i="6"/>
  <c r="K18" i="6"/>
  <c r="J18" i="6"/>
  <c r="I18" i="6"/>
  <c r="H18" i="6"/>
  <c r="G18" i="6"/>
  <c r="F18" i="6"/>
  <c r="E18" i="6"/>
  <c r="O17" i="6"/>
  <c r="M17" i="6"/>
  <c r="K17" i="6"/>
  <c r="J17" i="6"/>
  <c r="I17" i="6"/>
  <c r="H17" i="6"/>
  <c r="G17" i="6"/>
  <c r="F17" i="6"/>
  <c r="E17" i="6"/>
  <c r="O16" i="6"/>
  <c r="M16" i="6"/>
  <c r="K16" i="6"/>
  <c r="J16" i="6"/>
  <c r="I16" i="6"/>
  <c r="H16" i="6"/>
  <c r="G16" i="6"/>
  <c r="F16" i="6"/>
  <c r="E16" i="6"/>
  <c r="O15" i="6"/>
  <c r="M15" i="6"/>
  <c r="K15" i="6"/>
  <c r="J15" i="6"/>
  <c r="I15" i="6"/>
  <c r="H15" i="6"/>
  <c r="G15" i="6"/>
  <c r="F15" i="6"/>
  <c r="E15" i="6"/>
  <c r="O14" i="6"/>
  <c r="M14" i="6"/>
  <c r="K14" i="6"/>
  <c r="J14" i="6"/>
  <c r="I14" i="6"/>
  <c r="H14" i="6"/>
  <c r="G14" i="6"/>
  <c r="F14" i="6"/>
  <c r="E14" i="6"/>
  <c r="O13" i="6"/>
  <c r="M13" i="6"/>
  <c r="K13" i="6"/>
  <c r="J13" i="6"/>
  <c r="I13" i="6"/>
  <c r="H13" i="6"/>
  <c r="G13" i="6"/>
  <c r="F13" i="6"/>
  <c r="E13" i="6"/>
  <c r="O12" i="6"/>
  <c r="M12" i="6"/>
  <c r="K12" i="6"/>
  <c r="J12" i="6"/>
  <c r="I12" i="6"/>
  <c r="H12" i="6"/>
  <c r="G12" i="6"/>
  <c r="F12" i="6"/>
  <c r="E12" i="6"/>
  <c r="O11" i="6"/>
  <c r="M11" i="6"/>
  <c r="K11" i="6"/>
  <c r="J11" i="6"/>
  <c r="I11" i="6"/>
  <c r="H11" i="6"/>
  <c r="G11" i="6"/>
  <c r="F11" i="6"/>
  <c r="E11" i="6"/>
  <c r="O10" i="6"/>
  <c r="M10" i="6"/>
  <c r="K10" i="6"/>
  <c r="J10" i="6"/>
  <c r="I10" i="6"/>
  <c r="H10" i="6"/>
  <c r="G10" i="6"/>
  <c r="F10" i="6"/>
  <c r="E10" i="6"/>
  <c r="O9" i="6"/>
  <c r="M9" i="6"/>
  <c r="K9" i="6"/>
  <c r="J9" i="6"/>
  <c r="I9" i="6"/>
  <c r="H9" i="6"/>
  <c r="G9" i="6"/>
  <c r="F9" i="6"/>
  <c r="E9" i="6"/>
  <c r="O8" i="6"/>
  <c r="M8" i="6"/>
  <c r="K8" i="6"/>
  <c r="J8" i="6"/>
  <c r="I8" i="6"/>
  <c r="H8" i="6"/>
  <c r="G8" i="6"/>
  <c r="F8" i="6"/>
  <c r="E8" i="6"/>
  <c r="O7" i="6"/>
  <c r="M7" i="6"/>
  <c r="M22" i="6" s="1"/>
  <c r="K7" i="6"/>
  <c r="J7" i="6"/>
  <c r="I7" i="6"/>
  <c r="H7" i="6"/>
  <c r="G7" i="6"/>
  <c r="F7" i="6"/>
  <c r="E7" i="6"/>
  <c r="V168" i="1" l="1"/>
  <c r="S200" i="1"/>
  <c r="S110" i="1"/>
  <c r="S105" i="1"/>
  <c r="V161" i="1"/>
  <c r="V171" i="1" s="1"/>
  <c r="V169" i="1"/>
  <c r="T58" i="1"/>
  <c r="S100" i="1"/>
  <c r="S106" i="1"/>
  <c r="S108" i="1"/>
  <c r="T63" i="1"/>
  <c r="S101" i="1"/>
  <c r="T150" i="1"/>
  <c r="T38" i="18"/>
  <c r="I22" i="6"/>
  <c r="T133" i="18"/>
  <c r="T68" i="18"/>
  <c r="T112" i="18"/>
  <c r="T155" i="18"/>
  <c r="T90" i="18"/>
  <c r="L16" i="6"/>
  <c r="N16" i="6" s="1"/>
  <c r="L10" i="6"/>
  <c r="N10" i="6" s="1"/>
  <c r="L11" i="6"/>
  <c r="N11" i="6" s="1"/>
  <c r="O24" i="1"/>
  <c r="P24" i="1" s="1"/>
  <c r="O23" i="1"/>
  <c r="P23" i="1" s="1"/>
  <c r="L14" i="6"/>
  <c r="N14" i="6" s="1"/>
  <c r="G22" i="6"/>
  <c r="F22" i="6"/>
  <c r="L15" i="6"/>
  <c r="N15" i="6" s="1"/>
  <c r="L21" i="6"/>
  <c r="N21" i="6" s="1"/>
  <c r="T54" i="1"/>
  <c r="S90" i="1"/>
  <c r="T77" i="1"/>
  <c r="T82" i="1"/>
  <c r="T99" i="1"/>
  <c r="H22" i="6"/>
  <c r="K22" i="6"/>
  <c r="T75" i="1"/>
  <c r="T111" i="1"/>
  <c r="T132" i="1"/>
  <c r="T51" i="1"/>
  <c r="T103" i="1"/>
  <c r="S111" i="1"/>
  <c r="T126" i="1"/>
  <c r="T131" i="1"/>
  <c r="T148" i="1"/>
  <c r="L18" i="6"/>
  <c r="N18" i="6" s="1"/>
  <c r="T67" i="1"/>
  <c r="P112" i="1"/>
  <c r="S179" i="1" s="1"/>
  <c r="T124" i="1"/>
  <c r="S211" i="1"/>
  <c r="S215" i="1" s="1"/>
  <c r="J22" i="6"/>
  <c r="L9" i="6"/>
  <c r="N9" i="6" s="1"/>
  <c r="L19" i="6"/>
  <c r="N19" i="6" s="1"/>
  <c r="T55" i="1"/>
  <c r="T62" i="1"/>
  <c r="T85" i="1"/>
  <c r="S103" i="1"/>
  <c r="T142" i="1"/>
  <c r="T147" i="1"/>
  <c r="O22" i="6"/>
  <c r="L8" i="6"/>
  <c r="N8" i="6" s="1"/>
  <c r="L12" i="6"/>
  <c r="N12" i="6" s="1"/>
  <c r="L17" i="6"/>
  <c r="N17" i="6" s="1"/>
  <c r="L20" i="6"/>
  <c r="N20" i="6" s="1"/>
  <c r="T50" i="1"/>
  <c r="T83" i="1"/>
  <c r="T107" i="1"/>
  <c r="T118" i="1"/>
  <c r="T123" i="1"/>
  <c r="T140" i="1"/>
  <c r="V165" i="1"/>
  <c r="L7" i="6"/>
  <c r="N7" i="6" s="1"/>
  <c r="N22" i="6" s="1"/>
  <c r="L13" i="6"/>
  <c r="N13" i="6" s="1"/>
  <c r="T59" i="1"/>
  <c r="T66" i="1"/>
  <c r="S102" i="1"/>
  <c r="M38" i="1"/>
  <c r="O18" i="1"/>
  <c r="O28" i="1"/>
  <c r="P28" i="1" s="1"/>
  <c r="O30" i="1"/>
  <c r="P30" i="1" s="1"/>
  <c r="O20" i="1"/>
  <c r="P20" i="1" s="1"/>
  <c r="S20" i="1" s="1"/>
  <c r="O22" i="1"/>
  <c r="P22" i="1" s="1"/>
  <c r="S22" i="1" s="1"/>
  <c r="O32" i="1"/>
  <c r="P32" i="1" s="1"/>
  <c r="O21" i="1"/>
  <c r="P21" i="1" s="1"/>
  <c r="S21" i="1" s="1"/>
  <c r="O26" i="1"/>
  <c r="P26" i="1" s="1"/>
  <c r="T31" i="1"/>
  <c r="O34" i="1"/>
  <c r="P34" i="1" s="1"/>
  <c r="S133" i="1"/>
  <c r="S155" i="1"/>
  <c r="O37" i="1"/>
  <c r="P37" i="1" s="1"/>
  <c r="S37" i="1" s="1"/>
  <c r="O36" i="1"/>
  <c r="P36" i="1" s="1"/>
  <c r="S36" i="1" s="1"/>
  <c r="S68" i="1"/>
  <c r="O29" i="1"/>
  <c r="P29" i="1" s="1"/>
  <c r="K38" i="1"/>
  <c r="P25" i="1"/>
  <c r="S25" i="1" s="1"/>
  <c r="P33" i="1"/>
  <c r="S33" i="1" s="1"/>
  <c r="O19" i="1"/>
  <c r="P19" i="1" s="1"/>
  <c r="O27" i="1"/>
  <c r="P27" i="1" s="1"/>
  <c r="S27" i="1" s="1"/>
  <c r="P35" i="1"/>
  <c r="S35" i="1" s="1"/>
  <c r="T48" i="1"/>
  <c r="T49" i="1"/>
  <c r="T53" i="1"/>
  <c r="T57" i="1"/>
  <c r="T61" i="1"/>
  <c r="T65" i="1"/>
  <c r="T79" i="1"/>
  <c r="T87" i="1"/>
  <c r="S98" i="1"/>
  <c r="T120" i="1"/>
  <c r="T128" i="1"/>
  <c r="T144" i="1"/>
  <c r="T152" i="1"/>
  <c r="T33" i="1"/>
  <c r="T76" i="1"/>
  <c r="T84" i="1"/>
  <c r="T98" i="1"/>
  <c r="T102" i="1"/>
  <c r="T106" i="1"/>
  <c r="T110" i="1"/>
  <c r="T125" i="1"/>
  <c r="T141" i="1"/>
  <c r="T149" i="1"/>
  <c r="V162" i="1"/>
  <c r="V166" i="1"/>
  <c r="V170" i="1"/>
  <c r="T52" i="1"/>
  <c r="T56" i="1"/>
  <c r="T60" i="1"/>
  <c r="T64" i="1"/>
  <c r="T81" i="1"/>
  <c r="T89" i="1"/>
  <c r="T122" i="1"/>
  <c r="T130" i="1"/>
  <c r="T146" i="1"/>
  <c r="T154" i="1"/>
  <c r="T35" i="1"/>
  <c r="T78" i="1"/>
  <c r="T86" i="1"/>
  <c r="T97" i="1"/>
  <c r="T101" i="1"/>
  <c r="T105" i="1"/>
  <c r="T109" i="1"/>
  <c r="T119" i="1"/>
  <c r="T127" i="1"/>
  <c r="T143" i="1"/>
  <c r="T151" i="1"/>
  <c r="V163" i="1"/>
  <c r="V167" i="1"/>
  <c r="T80" i="1"/>
  <c r="T88" i="1"/>
  <c r="T100" i="1"/>
  <c r="T104" i="1"/>
  <c r="T108" i="1"/>
  <c r="T121" i="1"/>
  <c r="T129" i="1"/>
  <c r="T145" i="1"/>
  <c r="T153" i="1"/>
  <c r="V164" i="1"/>
  <c r="T184" i="18" l="1"/>
  <c r="T192" i="18" s="1"/>
  <c r="L22" i="6"/>
  <c r="S203" i="1"/>
  <c r="T189" i="18"/>
  <c r="S23" i="1"/>
  <c r="T23" i="1"/>
  <c r="S29" i="1"/>
  <c r="T29" i="1"/>
  <c r="S24" i="1"/>
  <c r="T24" i="1"/>
  <c r="T90" i="1"/>
  <c r="T133" i="1"/>
  <c r="S112" i="1"/>
  <c r="T155" i="1"/>
  <c r="S26" i="1"/>
  <c r="T26" i="1"/>
  <c r="S30" i="1"/>
  <c r="T30" i="1"/>
  <c r="S34" i="1"/>
  <c r="T34" i="1"/>
  <c r="S28" i="1"/>
  <c r="T28" i="1"/>
  <c r="S19" i="1"/>
  <c r="T19" i="1"/>
  <c r="S32" i="1"/>
  <c r="T32" i="1"/>
  <c r="O38" i="1"/>
  <c r="P38" i="1"/>
  <c r="S176" i="1" s="1"/>
  <c r="S182" i="1" s="1"/>
  <c r="T112" i="1"/>
  <c r="T68" i="1"/>
  <c r="U48" i="1"/>
  <c r="V48" i="1" s="1"/>
  <c r="W48" i="1" s="1"/>
  <c r="T36" i="1"/>
  <c r="T20" i="1"/>
  <c r="T22" i="1"/>
  <c r="T37" i="1"/>
  <c r="P18" i="1"/>
  <c r="T21" i="1"/>
  <c r="T25" i="1"/>
  <c r="T27" i="1"/>
  <c r="S18" i="1" l="1"/>
  <c r="S38" i="1" s="1"/>
  <c r="S190" i="1" s="1" a="1"/>
  <c r="S190" i="1" s="1"/>
  <c r="T18" i="1"/>
  <c r="T38" i="1" s="1"/>
  <c r="S191" i="1" l="1"/>
  <c r="S218" i="1" l="1"/>
  <c r="S186"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<sst xmlns="http://schemas.openxmlformats.org/spreadsheetml/2006/main" count="835" uniqueCount="454">
  <si>
    <t>Instructies en voorwaarden ZonMw Budgetformat</t>
  </si>
  <si>
    <t>A</t>
  </si>
  <si>
    <t>Zorg dat u bekend bent met de specifieke callvoorwaarden</t>
  </si>
  <si>
    <t>1. Lees voor de specifieke voorwaarden de oproeptekst</t>
  </si>
  <si>
    <t>2. In deze subsidieronde wordt gebruikgemaakt van de algemene groepsvrijstellingsverordening (hierna te noemen ‘AGVV’), waarvan het volgende artikel van toepassing is:</t>
  </si>
  <si>
    <t>Artikel 18 - consultancysteun voor kmo’s</t>
  </si>
  <si>
    <t>B</t>
  </si>
  <si>
    <t>Vul allereerst het tabblad "Deelnemerslijst" in</t>
  </si>
  <si>
    <t>Vul op dit tabblad alle deelnemende organisaties in.</t>
  </si>
  <si>
    <t xml:space="preserve">Selecteer vervolgens per deelnemer het organisatietype uit het dropdown-menu. De criteria voor de keuze “klein”, “middelgroot” of “groot” zijn te baseren op criteria van de Europese Commissie. </t>
  </si>
  <si>
    <t>De criteria staan echter ook hieronder vermeld:</t>
  </si>
  <si>
    <r>
      <t xml:space="preserve">Hierna kan de begroting ingevuld worden; zie hiervoor "onderdeel C". Let er op dat op </t>
    </r>
    <r>
      <rPr>
        <b/>
        <u/>
        <sz val="10"/>
        <color theme="1"/>
        <rFont val="Arial"/>
        <family val="2"/>
      </rPr>
      <t>iedere individuele</t>
    </r>
    <r>
      <rPr>
        <sz val="10"/>
        <color theme="1"/>
        <rFont val="Arial"/>
        <family val="2"/>
      </rPr>
      <t xml:space="preserve"> regel, de naam van de organisatie en het onderzoekstype moet worden ingevuld </t>
    </r>
  </si>
  <si>
    <r>
      <t xml:space="preserve">om het subsidiepercentage te berekenen. Wordt dit </t>
    </r>
    <r>
      <rPr>
        <b/>
        <sz val="10"/>
        <color theme="1"/>
        <rFont val="Arial"/>
        <family val="2"/>
      </rPr>
      <t>NIET</t>
    </r>
    <r>
      <rPr>
        <sz val="10"/>
        <color theme="1"/>
        <rFont val="Arial"/>
        <family val="2"/>
      </rPr>
      <t xml:space="preserve"> ingevuld, dan wordt het bedrag automatisch op </t>
    </r>
    <r>
      <rPr>
        <b/>
        <sz val="10"/>
        <color theme="1"/>
        <rFont val="Arial"/>
        <family val="2"/>
      </rPr>
      <t>EUR 0,00</t>
    </r>
    <r>
      <rPr>
        <sz val="10"/>
        <color theme="1"/>
        <rFont val="Arial"/>
        <family val="2"/>
      </rPr>
      <t xml:space="preserve"> gezet.</t>
    </r>
  </si>
  <si>
    <t>Let op: enkel de gele cellen zijn te bewerken, de blauwe cellen zijn vergrendeld / verborgen.</t>
  </si>
  <si>
    <t>C</t>
  </si>
  <si>
    <t>Vul vervolgens het tabblad "Projectbegroting" in.</t>
  </si>
  <si>
    <t>LET OP: Voor externe expertise:</t>
  </si>
  <si>
    <t>Bij inhuur van externe expertise kan art. 18 AGVV van toepassing zijn.Het bijbehorend subsidiepercentage dient handmatig uit de keuzelijst geselecteerd te worden o.b.v. onderstaande criteria:</t>
  </si>
  <si>
    <t>Criteria</t>
  </si>
  <si>
    <t>Subsidiabel %</t>
  </si>
  <si>
    <t>De activiteiten die door de betreffende deskundigen uit worden gevoerd zijn als secundaire activiteiten onlosmakelijk verbonden met de hoofdactiviteiten</t>
  </si>
  <si>
    <r>
      <t xml:space="preserve">De activiteiten die door de betreffende deskundigen uit worden gevoerd zijn </t>
    </r>
    <r>
      <rPr>
        <b/>
        <sz val="10"/>
        <color theme="1"/>
        <rFont val="Arial"/>
        <family val="2"/>
      </rPr>
      <t xml:space="preserve">niet </t>
    </r>
    <r>
      <rPr>
        <sz val="10"/>
        <color theme="1"/>
        <rFont val="Arial"/>
        <family val="2"/>
      </rPr>
      <t xml:space="preserve">als secundaire activiteiten onlosmakelijk verbonden met de hoofdactiviteiten. Echter, artikel 18 van de AGVV is van toepassing. </t>
    </r>
  </si>
  <si>
    <r>
      <t xml:space="preserve">De activiteiten die door de betreffende deskundigen uit worden gevoerd zijn </t>
    </r>
    <r>
      <rPr>
        <b/>
        <sz val="10"/>
        <color theme="1"/>
        <rFont val="Arial"/>
        <family val="2"/>
      </rPr>
      <t>niet</t>
    </r>
    <r>
      <rPr>
        <sz val="10"/>
        <color theme="1"/>
        <rFont val="Arial"/>
        <family val="2"/>
      </rPr>
      <t xml:space="preserve"> als secundaire activiteiten onlosmakelijk verbonden met de hoofdactiviteiten</t>
    </r>
  </si>
  <si>
    <t>E</t>
  </si>
  <si>
    <t>Voor onderzoeksorganisaties of Universiteiten dient het tabblad "begr_onderzoeksorg" ingevuld te worden</t>
  </si>
  <si>
    <t>F</t>
  </si>
  <si>
    <t>Vul deel 1a en/ of deel 1b in.</t>
  </si>
  <si>
    <t>Deel 1a - gebaseerd op salarisschalen</t>
  </si>
  <si>
    <t xml:space="preserve">Vul de functie/naam in bij de personeelskosten in. Gebruik hiervoor 1 regel per functie. Indien er niet voldoende regels zijn, combineer dan functies met dezelfde looptijd. </t>
  </si>
  <si>
    <t xml:space="preserve">Vul het brutosalaris, de FTE-inzet, het aantal maanden en het opslagpercentage voor de Overhead in. Let op dat bij iedere regel het onderzoekstype </t>
  </si>
  <si>
    <t>moet worden geselecteerd uit het dropdown-menu</t>
  </si>
  <si>
    <t>Deel 1b - gebaseerd op een uurtarief (de tariefcalculatie moet acceptabel, redelijk en billijk zijn. De calculatie moet door ZonMw goedgekeurd zijn)</t>
  </si>
  <si>
    <t>Vul de naam / functie van het personeel in. Gebruik hiervoor 1 regel per functie / naam.</t>
  </si>
  <si>
    <t>Specificeer additionele details over de (project)activiteiten die het personeel gaat uitvoeren gedurende het project.</t>
  </si>
  <si>
    <t>Vul het uurtarief inclusief BTW (indien van toepassing) in.</t>
  </si>
  <si>
    <t>Specificeer het aantal uren dat aan het project gewerkt gaat worden door het personeelslid.</t>
  </si>
  <si>
    <t xml:space="preserve">Voorwaarden personele kosten: </t>
  </si>
  <si>
    <t>Tot de personele kosten worden gerekend:</t>
  </si>
  <si>
    <t>•          de feitelijke salariskosten per jaar van de direct bij de projectuitvoering betrokken personeelsleden; per functie de salarisschaal, het inschalingsniveau en de werktijdfactor aangeven, en 12 maal het brutomaandsalaris berekenen;</t>
  </si>
  <si>
    <t>•          een opslagpercentage op de salariskosten ter dekking van de bijkomende personele kosten van 40%. In het opslagpercentage zijn verdisconteerd: sociale lasten, einde jaarsuitkering, 13de maand , vakantiegeld, wachtgeld, ziekterisico, advertentiekosten en overige wervingskosten, reiskosten woon-werkverkeer, ouderschapsverlof en toeslagen, kosten overig verlof, opleidingskosten, ondersteuning personeelszaken, gratificaties, binnenlandse dienstreizen, uitkering bij overlijden, sociale activiteiten, verhuis- en installatiekosten, tegemoetkoming ziektekosten en zogenaamde einde-projectkosten.</t>
  </si>
  <si>
    <t>Voor alle functies geldt dat, indien het inschalingsniveau van de betrokken functionaris nog niet bekend is, de salariskosten worden berekend volgens het middenpunt van de schaal. Als de inschaling wel bekend is, wordt uitgegaan van de reële inschaling.</t>
  </si>
  <si>
    <t>In de projectbegrotingen dient te worden uitgegaan van een jaarlijkse stijging van de salarislasten met maximaal één periodiek en met een correctie ingevolge de inflatie van 2 % per jaar. Bij de afrekening zal rekening worden gehouden met de werkelijk gemaakte kosten, met inachtneming van het maxi­maal ter beschikking gestelde subsidiebedrag.</t>
  </si>
  <si>
    <t>Ter dekking van de overheadkosten kan bij programma’s waar dat is aangegeven, een opslagpercentage op de brutosalariskosten (12 maal brutomaandsalaris plus 40%) worden berekend. Het opslagpercentage wordt ter vaststelling aan ZonMw voorgelegd en is geldig voor alle door de subsidieaanvrager in te dienen projecten.</t>
  </si>
  <si>
    <t>Als gevolg van de algemene overheadopslag vervallen vergoedingen voor de reguliere infrastructuur zoals: begeleiding, indirect personeel, algemene diensten, ethische toetsing, verzekeringen, huisvestingslasten, kantoormaterialen, fotografie en reproductiekosten, porti- en telefoonkosten, automatiserings- en overige ICT-kosten, voorbereiding congresbezoek, representatiekosten en kosten page­charge/reprint/beoordelingskosten voor plaatsing van artikelen.</t>
  </si>
  <si>
    <t>G</t>
  </si>
  <si>
    <t>Materiële kosten</t>
  </si>
  <si>
    <t>Selecteer uit het dropdown-menu de juiste organisatie (het bijbehorende organisatietype en opslagpercentage wordt automatisch ingevuld.</t>
  </si>
  <si>
    <t>Voeg een omschrijving van de vereiste materialen toe</t>
  </si>
  <si>
    <t>Selecteer uit het dropdown-menu het bijbehorende onderzoekstype</t>
  </si>
  <si>
    <t xml:space="preserve">Voorwaarden materiële kosten: </t>
  </si>
  <si>
    <t>De specifiek voor het project benodigde verbruiksartikelen dienen inclusief BTW in de begroting te worden weergegeven. Tot de op te voeren materiële kosten worden ook verrichtingen als laboratoriumbepalingen, X-foto’s, echo’s en dergelijke gerekend. In het geval voor het project inherente excessieve reiskosten  moeten worden gemaakt, kunnen deze onder de post materiële kosten worden opgevoerd.</t>
  </si>
  <si>
    <t>H</t>
  </si>
  <si>
    <t>Apparatuurkosten</t>
  </si>
  <si>
    <t>Voeg een omschrijving van de vereiste apparatuur toe</t>
  </si>
  <si>
    <t>Bereken het afschrijvingspercentage o.b.v. de subsidievoorwaarden</t>
  </si>
  <si>
    <t>Voorwaarden apparatuurkosten:</t>
  </si>
  <si>
    <t>Investeringen in apparatuur alsmede in infrastructuur dienen goed gemotiveerd te worden. Alleen kosten die specifiek voor het project worden gemaakt, zijn subsidiabel; interestkosten worden niet vergoed. De kosten van investeringen (afschrijvingen) kunnen in de projectkosten worden opgenomen naar rato van het gebruik hiervan. Indien van apparatuur de volledige aanschafwaarde wordt gefinancierd, dient rekening gehouden te worden met de restwaarde van deze apparatuur . Voor afschrijvingen en het bepalen van de restwaarde wordt uitgegaan van de volgende percentages:</t>
  </si>
  <si>
    <t>Computerapparatuur:</t>
  </si>
  <si>
    <r>
      <t>1</t>
    </r>
    <r>
      <rPr>
        <vertAlign val="superscript"/>
        <sz val="10"/>
        <color theme="1"/>
        <rFont val="Arial"/>
        <family val="2"/>
      </rPr>
      <t>e</t>
    </r>
    <r>
      <rPr>
        <sz val="10"/>
        <color theme="1"/>
        <rFont val="Arial"/>
        <family val="2"/>
      </rPr>
      <t xml:space="preserve"> jaar - 40%;</t>
    </r>
  </si>
  <si>
    <r>
      <t>2</t>
    </r>
    <r>
      <rPr>
        <vertAlign val="superscript"/>
        <sz val="10"/>
        <color theme="1"/>
        <rFont val="Arial"/>
        <family val="2"/>
      </rPr>
      <t>e</t>
    </r>
    <r>
      <rPr>
        <sz val="10"/>
        <color theme="1"/>
        <rFont val="Arial"/>
        <family val="2"/>
      </rPr>
      <t xml:space="preserve"> jaar - 30%;</t>
    </r>
  </si>
  <si>
    <r>
      <t>3</t>
    </r>
    <r>
      <rPr>
        <vertAlign val="superscript"/>
        <sz val="10"/>
        <color theme="1"/>
        <rFont val="Arial"/>
        <family val="2"/>
      </rPr>
      <t>e</t>
    </r>
    <r>
      <rPr>
        <sz val="10"/>
        <color theme="1"/>
        <rFont val="Arial"/>
        <family val="2"/>
      </rPr>
      <t xml:space="preserve"> jaar - 20%;</t>
    </r>
  </si>
  <si>
    <r>
      <t>4</t>
    </r>
    <r>
      <rPr>
        <vertAlign val="superscript"/>
        <sz val="10"/>
        <color theme="1"/>
        <rFont val="Arial"/>
        <family val="2"/>
      </rPr>
      <t>e</t>
    </r>
    <r>
      <rPr>
        <sz val="10"/>
        <color theme="1"/>
        <rFont val="Arial"/>
        <family val="2"/>
      </rPr>
      <t xml:space="preserve"> jaar - 10%.</t>
    </r>
  </si>
  <si>
    <t>Overige apparatuur:</t>
  </si>
  <si>
    <t>lineaire afschrijving in 5 jaar (20% per jaar).</t>
  </si>
  <si>
    <t>I</t>
  </si>
  <si>
    <t>Implementatiekosten</t>
  </si>
  <si>
    <t>Voorwaarden implementatiekosten:</t>
  </si>
  <si>
    <t>Onder implementatiekosten worden de kosten verstaan die worden gemaakt in het kader van het verspreiden en overdragen van kennis/ervaringen uit het project. Ook kosten in het kader van het voorbereiden van de daadwerkelijke invoering van de projectresultaten vallen hieronder. Voorbeelden van kostenposten zijn: publicaties, nieuwsbrieven, foldermateriaal, mailings, lezingen, expertmeetings, uitwisselingsbijeenkomsten en de organisatie van congressen  .</t>
  </si>
  <si>
    <t>J</t>
  </si>
  <si>
    <t>Overige kosten</t>
  </si>
  <si>
    <t>Voeg een omschrijving toe</t>
  </si>
  <si>
    <t>Voorwaarden overige kosten:</t>
  </si>
  <si>
    <t>Tot de overige kosten worden gerekend: kosten zoals het uitbesteden van analysewerkzaamheden, juridische advisering, eventuele marketingadviezen, media-adviezen en mediakosten publiciteitscampagnes.</t>
  </si>
  <si>
    <t>Een begrotingspost van maximaal € 2.000 per onderzoekjaar kan voor congreskosten worden opgevoerd. Een begrotingspost van maximaal € 1.200 per project kan worden opgevoerd als bijdrage in de drukkosten van proefschriften, voorzover het gaat om dissertaties van personen die door ZonMw gefinancierd onderzoek uitvoeren dat in relatie staat met het proefschrift .</t>
  </si>
  <si>
    <t>K</t>
  </si>
  <si>
    <t>Bijdragen van eigen instelling c.q. derden</t>
  </si>
  <si>
    <t xml:space="preserve">Selecteer uit het dropdown-menu de juiste organisatie </t>
  </si>
  <si>
    <t>L</t>
  </si>
  <si>
    <t>Extra toelichtenveld in budget</t>
  </si>
  <si>
    <t>Eventuele additionele toelichtingen of verklaringen kunnen hier geplaatst worden.</t>
  </si>
  <si>
    <t>M</t>
  </si>
  <si>
    <t>Controleer of de calculaties correct zijn.</t>
  </si>
  <si>
    <t xml:space="preserve">Het gespecificeerde bedrag bij “Totaal Aan te vragen subsidie bij ZonMw” onderaan het tabblad "projectegroting art25" </t>
  </si>
  <si>
    <r>
      <t>moeten d</t>
    </r>
    <r>
      <rPr>
        <sz val="10"/>
        <rFont val="Arial"/>
        <family val="2"/>
      </rPr>
      <t>e opgevoerde kosten</t>
    </r>
    <r>
      <rPr>
        <sz val="10"/>
        <color theme="1"/>
        <rFont val="Arial"/>
        <family val="2"/>
      </rPr>
      <t xml:space="preserve"> van de tabbladen "Projectbegroting art25" en "begr_onderzoeksorg" bevatten,</t>
    </r>
  </si>
  <si>
    <t>zo niet, controleer of alle gespecificeerde kosten gelinkt zijn aan een deelnemende partij of niet en pas aan indien nodig.</t>
  </si>
  <si>
    <t>N</t>
  </si>
  <si>
    <t>Afronden van de begroting</t>
  </si>
  <si>
    <t>Vul de gevraagde contactgegevens in, zodat ZonMw medewerkers contact op kunnen nemen indien er vragen/opmerkingen zijn.</t>
  </si>
  <si>
    <t>nr</t>
  </si>
  <si>
    <t>Naam Organisatie</t>
  </si>
  <si>
    <t>Organisatie-type</t>
  </si>
  <si>
    <t>Onderzoeksorganisatie</t>
  </si>
  <si>
    <t>Toegestaan opslagpercentage</t>
  </si>
  <si>
    <t>1a. Personeel</t>
  </si>
  <si>
    <t xml:space="preserve">1b. Personeel </t>
  </si>
  <si>
    <t>2. Materiële kosten</t>
  </si>
  <si>
    <t>3. Apparatuurkosten</t>
  </si>
  <si>
    <t>4. Implementatiekosten</t>
  </si>
  <si>
    <t>5. Overige kosten</t>
  </si>
  <si>
    <t xml:space="preserve">Totale kosten </t>
  </si>
  <si>
    <t>6. bijdragen van  eigen instelling en derden</t>
  </si>
  <si>
    <t>Subsidiabele projectkosten</t>
  </si>
  <si>
    <t>Subsidie</t>
  </si>
  <si>
    <t>SUBTOTAAL</t>
  </si>
  <si>
    <t>Begroting voor subsidie-aanvragen ZonMw</t>
  </si>
  <si>
    <t>Format voor overige instellingen</t>
  </si>
  <si>
    <t xml:space="preserve">Dossiernummer Project: </t>
  </si>
  <si>
    <t>Titel project:</t>
  </si>
  <si>
    <t xml:space="preserve">Aantal maanden looptijd project: </t>
  </si>
  <si>
    <t>Alvorens u deze begroting invult, verzoeken wij u kennis te nemen van de toelichting op het tabblad 'Toelichting' en van het document 'Algemene Subsidiebepalingen per 1 juli 2013'.</t>
  </si>
  <si>
    <t>Subsidie op basis van:</t>
  </si>
  <si>
    <t>Art. 18 AGVV</t>
  </si>
  <si>
    <t>Dit document vindt u op de ZonMw website:</t>
  </si>
  <si>
    <t>www.zonmw.nl/nl/subsidies/voorwaarden-en-financien/</t>
  </si>
  <si>
    <t>Additionele opslag:</t>
  </si>
  <si>
    <t>N.v.t.</t>
  </si>
  <si>
    <t xml:space="preserve"> </t>
  </si>
  <si>
    <t>1.a Personele kosten (op basis van inschaling)</t>
  </si>
  <si>
    <t>Organisatietype</t>
  </si>
  <si>
    <t>Functie</t>
  </si>
  <si>
    <t>Schaal</t>
  </si>
  <si>
    <t>Bruto maandsalaris</t>
  </si>
  <si>
    <t>% fte inzet</t>
  </si>
  <si>
    <t>Aantal maanden</t>
  </si>
  <si>
    <t>Salariskosten</t>
  </si>
  <si>
    <t>Bruto salaris-kosten incl 40% 
sociale lasten</t>
  </si>
  <si>
    <t>Opslag % overhead</t>
  </si>
  <si>
    <t>Bedrag overhead</t>
  </si>
  <si>
    <t>(Sub)Totaal</t>
  </si>
  <si>
    <t>Onderzoekstype</t>
  </si>
  <si>
    <t>Subsidiepercentage</t>
  </si>
  <si>
    <t>Subsidie-bedrag</t>
  </si>
  <si>
    <t>Totaal (incl opslag)</t>
  </si>
  <si>
    <t xml:space="preserve">Totaal </t>
  </si>
  <si>
    <t>1.b Personele Kosten (op basis van door ZonMw goedgekeurde tarieven )</t>
  </si>
  <si>
    <t xml:space="preserve">Een aantal instellingen heeft van ZonMw toestemming gekregen om op basis van tarieven een projectbegroting op te stellen. De tarieven van deze instellingen dienen jaarlijks voor goedkeuring aan ZonMw te worden voorgelegd. </t>
  </si>
  <si>
    <t>Omschrijving werkzaamheden</t>
  </si>
  <si>
    <t>Tarief per uur/dagdeel</t>
  </si>
  <si>
    <t>Aantal uren/dagdelen</t>
  </si>
  <si>
    <t>Subsidiepercentage (o.b.v. art. 18 AGVV)</t>
  </si>
  <si>
    <t>2. Materiële kosten (gespecificeerd)</t>
  </si>
  <si>
    <t>Omschrijving</t>
  </si>
  <si>
    <t>(sub)Totaal (€)</t>
  </si>
  <si>
    <t>Totaal</t>
  </si>
  <si>
    <t>3. Apparatuurkosten en kosten dataverzameling(en) (gespecificeerd)</t>
  </si>
  <si>
    <t xml:space="preserve">Omschrijving </t>
  </si>
  <si>
    <t>Soort apparatuur of overige</t>
  </si>
  <si>
    <t>Investerings bedrag
(€)</t>
  </si>
  <si>
    <t>Afschrijving 
jaar 1
(€)</t>
  </si>
  <si>
    <t>Afschrijving 
jaar 2
(€)</t>
  </si>
  <si>
    <t>Afschrijving 
jaar 3
(€)</t>
  </si>
  <si>
    <t>Afschrijving 
jaar 4
(€)</t>
  </si>
  <si>
    <t>Afschrijving 
jaar 5
(€)</t>
  </si>
  <si>
    <t>Totaal afschrijvingen projectperiode</t>
  </si>
  <si>
    <t>4. Implementatiekosten (gespecificeerd)</t>
  </si>
  <si>
    <t>(Sub)Totaal (€)</t>
  </si>
  <si>
    <t>5. Overige kosten (gespecificeerd)</t>
  </si>
  <si>
    <t>Omschrijving (kostensoort of activiteiten)</t>
  </si>
  <si>
    <t>Totaal (€)</t>
  </si>
  <si>
    <t>Subsidiepercentage (o.b.v. Art 18 AGVV)</t>
  </si>
  <si>
    <t>6. Bijdragen van eigen instelling c.q. derden</t>
  </si>
  <si>
    <t>ZonMw budget overzicht</t>
  </si>
  <si>
    <t>Kostenpost</t>
  </si>
  <si>
    <t>3. Apparatuurkosten (gespecificeerd)</t>
  </si>
  <si>
    <t>Totale lasten</t>
  </si>
  <si>
    <t>Subtotaal subsidiabele projectkosten</t>
  </si>
  <si>
    <t>Gewenste Eigen Bijdrage (Totale projectlasten -/- subsidiabele projectlasten)</t>
  </si>
  <si>
    <t>Subsidie o.b.v. projectkosten</t>
  </si>
  <si>
    <t>Opslag o.b.v. AGVV artikel</t>
  </si>
  <si>
    <t>Begroting o.b.v. art. 26bis AGVV</t>
  </si>
  <si>
    <t xml:space="preserve">Totale lasten </t>
  </si>
  <si>
    <t>Subtotaal subsidiabele projectkosten (o.b.v. art. 26bis AGVV)</t>
  </si>
  <si>
    <t>BEGROTING ONDERZOEKSORGANISATIE</t>
  </si>
  <si>
    <t>TOTALE KOSTEN ONDERZOEKSORGANISATIE</t>
  </si>
  <si>
    <t>Minus:</t>
  </si>
  <si>
    <t>SUBTOTAAL SUBSIDIABELE KOSTEN ONDERZOEKSORGANISATIE</t>
  </si>
  <si>
    <t xml:space="preserve">TOTAAL Aan te vragen subsidie bij ZonMw </t>
  </si>
  <si>
    <t>7. Toelichting projectbegroting</t>
  </si>
  <si>
    <t>Hoofdaanvrager:</t>
  </si>
  <si>
    <t>Financieel verantwoordelijke 
ontvangende instelling:</t>
  </si>
  <si>
    <t>ontvangende instelling:</t>
  </si>
  <si>
    <t>Naam:</t>
  </si>
  <si>
    <t>Functie:</t>
  </si>
  <si>
    <t>Tel.nr.:</t>
  </si>
  <si>
    <t>E-mailadres:</t>
  </si>
  <si>
    <t>Datum:</t>
  </si>
  <si>
    <t>Alvorens u deze begroting invult, verzoeken wij u kennis te nemen van de toelichting op het tabblad 'Voorwaarden overige instellingen' en van het document 'Algemene Subsidiebepalingen per 1 juli 2013'.</t>
  </si>
  <si>
    <t>Art. 26bis AGVV</t>
  </si>
  <si>
    <t>Niet van toepassing</t>
  </si>
  <si>
    <t>Opslag-percentage</t>
  </si>
  <si>
    <t>Test- en experimenteerinfra.</t>
  </si>
  <si>
    <t>Aantal uren/dag-delen</t>
  </si>
  <si>
    <t>(Sub)totaal</t>
  </si>
  <si>
    <t>Format voor wetenschappelijke instellingen</t>
  </si>
  <si>
    <t>Dossiernummer Project:</t>
  </si>
  <si>
    <t>Titel Project:</t>
  </si>
  <si>
    <t>Aantal maanden looptijd Project:</t>
  </si>
  <si>
    <t xml:space="preserve">Alvorens u deze begroting invult, verzoeken wij u kennis te nemen van de Subsidievoorwaarden ZonMw per 1 juli 2013 en bekostigingsbesluit wetenschappelijke instellingen. </t>
  </si>
  <si>
    <t xml:space="preserve">De geldende tabelbedragen zijn eveneens te vinden op de website van ZonMw:  </t>
  </si>
  <si>
    <r>
      <t xml:space="preserve">Er is een onderscheid tussen VSNU instellingen (o.a. Universiteiten) en NFU instellingen (o.a. UMC's). Voor </t>
    </r>
    <r>
      <rPr>
        <b/>
        <i/>
        <sz val="10"/>
        <rFont val="Arial"/>
        <family val="2"/>
      </rPr>
      <t>VSNU</t>
    </r>
    <r>
      <rPr>
        <i/>
        <sz val="10"/>
        <rFont val="Arial"/>
        <family val="2"/>
      </rPr>
      <t xml:space="preserve"> instellingen gelden de volgende functies: 
Promovendi, Senior wetenschappelijk medewerker, Niet-wetenschappelijk personeel MBO, Niet-wetenschappelijk personeel HBO en Niet-wetenschappelijk personeel Academisch. </t>
    </r>
  </si>
  <si>
    <r>
      <t xml:space="preserve">Voor </t>
    </r>
    <r>
      <rPr>
        <b/>
        <i/>
        <sz val="10"/>
        <rFont val="Arial"/>
        <family val="2"/>
      </rPr>
      <t>NFU</t>
    </r>
    <r>
      <rPr>
        <i/>
        <sz val="10"/>
        <rFont val="Arial"/>
        <family val="2"/>
      </rPr>
      <t xml:space="preserve"> instellingen gelden de volgende functies: Promovendi, PostDoc, (Arts)onderzoeker, Niet-Wetenschappelijk medewerker MBO, Niet-wetenschappelijk medewerker HBO en Niet-wetenschappelijk medewerker Academisch. </t>
    </r>
  </si>
  <si>
    <t>1. Personeel</t>
  </si>
  <si>
    <t xml:space="preserve">Soort aanstelling/functie </t>
  </si>
  <si>
    <t>Werkzaamheden 
(in steekwoorden)</t>
  </si>
  <si>
    <r>
      <t xml:space="preserve">Tabelbedrag
</t>
    </r>
    <r>
      <rPr>
        <i/>
        <sz val="8"/>
        <rFont val="Arial"/>
        <family val="2"/>
      </rPr>
      <t xml:space="preserve">(bij "afrekening indien
 aantal maanden") </t>
    </r>
  </si>
  <si>
    <t>Fte (%)</t>
  </si>
  <si>
    <r>
      <t>Totaal</t>
    </r>
    <r>
      <rPr>
        <b/>
        <sz val="8"/>
        <rFont val="Arial"/>
        <family val="2"/>
      </rPr>
      <t xml:space="preserve"> </t>
    </r>
    <r>
      <rPr>
        <b/>
        <sz val="10"/>
        <rFont val="Arial"/>
        <family val="2"/>
      </rPr>
      <t>(€)</t>
    </r>
  </si>
  <si>
    <t xml:space="preserve">2. Persoonsgebonden benchfee (per aanstelling van wetenschappelijk personeel conform art.2.2 van het bekostigingsbesluit) </t>
  </si>
  <si>
    <t>3. Materieel, Apparatuur, Verbruiksgoederen gespecificeerd (conform art.2.3 van het bekostigingsbesluit)</t>
  </si>
  <si>
    <t>Omschrijving van activiteiten</t>
  </si>
  <si>
    <t>Subsidiepercentage obv art. 18 AGVV</t>
  </si>
  <si>
    <t>5. Bijdragen van eigen instelling en derden</t>
  </si>
  <si>
    <t xml:space="preserve">ZonMw budget </t>
  </si>
  <si>
    <t>2. Persoonsgebonden benchfee (per aanstelling cf. Subsidievoorwaarden)</t>
  </si>
  <si>
    <t>3. Materieel, Apparatuur, Verbruiksgoederen (gespecificeerd)</t>
  </si>
  <si>
    <t>5. Bijdragen van eigen instelling c.q. derden</t>
  </si>
  <si>
    <t xml:space="preserve">Aan te vragen subsidie bij ZonMw </t>
  </si>
  <si>
    <t>Gelieve de begroting in pdf op te slaan en te ondertekenen.</t>
  </si>
  <si>
    <t>Onderzoekstypen</t>
  </si>
  <si>
    <t>Onderzoekstypen_2</t>
  </si>
  <si>
    <t>Subsidiepercentage_2</t>
  </si>
  <si>
    <t>Tabel2</t>
  </si>
  <si>
    <t>Tabel</t>
  </si>
  <si>
    <t>NFU</t>
  </si>
  <si>
    <t>VSNU</t>
  </si>
  <si>
    <t>Promovendi</t>
  </si>
  <si>
    <t>PostDoc</t>
  </si>
  <si>
    <t>Sr. Wetensch. Medewerker</t>
  </si>
  <si>
    <t>(Arts)onderzoeker</t>
  </si>
  <si>
    <t>NWP MBO</t>
  </si>
  <si>
    <t>NWP HBO</t>
  </si>
  <si>
    <t>NWP Universitair</t>
  </si>
  <si>
    <t>Soort organisatie</t>
  </si>
  <si>
    <t>aantal werknemers</t>
  </si>
  <si>
    <t>Omzet</t>
  </si>
  <si>
    <t>Balanstotaal</t>
  </si>
  <si>
    <t>Toegestaan opslag%</t>
  </si>
  <si>
    <t>Klein</t>
  </si>
  <si>
    <t>&lt; 50 mensen</t>
  </si>
  <si>
    <t>max. EUR 10 mln</t>
  </si>
  <si>
    <t>Middelgroot</t>
  </si>
  <si>
    <t>&lt; 250 mensen</t>
  </si>
  <si>
    <t>max. EUR 50 mln</t>
  </si>
  <si>
    <t>max. EUR 43 mln</t>
  </si>
  <si>
    <t>Groot</t>
  </si>
  <si>
    <t>&gt;250</t>
  </si>
  <si>
    <t>max. EUR</t>
  </si>
  <si>
    <t>max. EUR 43 mln+</t>
  </si>
  <si>
    <t>Artikel</t>
  </si>
  <si>
    <t>Artikel 25 AGVV</t>
  </si>
  <si>
    <t>Artikel 27 AGVV</t>
  </si>
  <si>
    <t>Art. 25 AGVV</t>
  </si>
  <si>
    <t>Kennisdisseminatie</t>
  </si>
  <si>
    <t>Test- en experimenteerinfra</t>
  </si>
  <si>
    <t>Steungebieden artikel 107, lid 3, punt c</t>
  </si>
  <si>
    <t>Daadwerkelijke samenwerking</t>
  </si>
  <si>
    <t>Steungebieden artikel 107, lid 3, punt a</t>
  </si>
  <si>
    <t>Economische Activiteit</t>
  </si>
  <si>
    <t>Ja</t>
  </si>
  <si>
    <t>Nee</t>
  </si>
  <si>
    <t>Universiteit</t>
  </si>
  <si>
    <t>Overige Onderzoeksorganisatie</t>
  </si>
  <si>
    <t>NWP universitair</t>
  </si>
  <si>
    <t>Subsidie% obv art. 18 AGVV</t>
  </si>
  <si>
    <t>Instructie</t>
  </si>
  <si>
    <t>Algemene toelichting</t>
  </si>
  <si>
    <t xml:space="preserve">Blauwe cijfers zijn invoervelden en zwarte cijfers resultaten uit het model. </t>
  </si>
  <si>
    <t>De grootheid van de getallen kan naar wens bepaald worden. Bijvoorbeeld EUR x 1.000 of alle getallen voluit geschreven als absolute waarde.</t>
  </si>
  <si>
    <t xml:space="preserve">Het volledige Excel-bestand is vrij aan te passen waar nodig. Bijvoorbeeld projectperiodes verwijderen/toevoegen afhankelijk van projectduur. </t>
  </si>
  <si>
    <r>
      <t xml:space="preserve">Winst- en verliesrekening </t>
    </r>
    <r>
      <rPr>
        <b/>
        <sz val="12"/>
        <color theme="8"/>
        <rFont val="Calibri"/>
        <family val="2"/>
        <scheme val="minor"/>
      </rPr>
      <t>bedrijfsnaam</t>
    </r>
  </si>
  <si>
    <t>Projectfase</t>
  </si>
  <si>
    <t xml:space="preserve">Commercialisatiefase </t>
  </si>
  <si>
    <r>
      <t xml:space="preserve">Datum versie: </t>
    </r>
    <r>
      <rPr>
        <sz val="11"/>
        <color theme="8"/>
        <rFont val="Calibri"/>
        <family val="2"/>
        <scheme val="minor"/>
      </rPr>
      <t>dd/mm/jjjj</t>
    </r>
  </si>
  <si>
    <t>Jaar 0</t>
  </si>
  <si>
    <t>Jaar 1</t>
  </si>
  <si>
    <t>Jaar 2</t>
  </si>
  <si>
    <t>Jaar 3</t>
  </si>
  <si>
    <t>Jaar 4</t>
  </si>
  <si>
    <t>Opbrengsten, directe kosten en bruto marge</t>
  </si>
  <si>
    <t>Q1-1</t>
  </si>
  <si>
    <t>Q2-1</t>
  </si>
  <si>
    <t>Q3-1</t>
  </si>
  <si>
    <t>Q4-1</t>
  </si>
  <si>
    <t>Q1-2</t>
  </si>
  <si>
    <t>Q2-2</t>
  </si>
  <si>
    <t>Q3-2</t>
  </si>
  <si>
    <t>Q4-2</t>
  </si>
  <si>
    <t>Q1-3</t>
  </si>
  <si>
    <t>Q2-3</t>
  </si>
  <si>
    <t>Q3-3</t>
  </si>
  <si>
    <t>Q4-4</t>
  </si>
  <si>
    <t>Q1-4</t>
  </si>
  <si>
    <t>Q2-4</t>
  </si>
  <si>
    <t>Q3-4</t>
  </si>
  <si>
    <t>Totaal 1-4</t>
  </si>
  <si>
    <t>Jaar 5</t>
  </si>
  <si>
    <t>Jaar 6</t>
  </si>
  <si>
    <t>Jaar 7</t>
  </si>
  <si>
    <t>Jaar 8</t>
  </si>
  <si>
    <t>Jaar 9</t>
  </si>
  <si>
    <t>Jaar 10</t>
  </si>
  <si>
    <t>Totaal 6-10</t>
  </si>
  <si>
    <t xml:space="preserve">IK gerelateerde omzet (product)                                     </t>
  </si>
  <si>
    <t>IK gerelateerde inkomsten (licenties, royalties etc.)</t>
  </si>
  <si>
    <t>Overige omzet (niet IK gerelateerd)</t>
  </si>
  <si>
    <t>Totaal opbrengsten</t>
  </si>
  <si>
    <t>IK inkoopkosten gerelateerde omzet (product)</t>
  </si>
  <si>
    <t>IK kosten gerelateerde inkomsten (licenties, royalties etc.)</t>
  </si>
  <si>
    <t>Kosten overige omzet</t>
  </si>
  <si>
    <t>Totaal kosten</t>
  </si>
  <si>
    <t>Bruto marge IK gerelateerde omzet/inkomsten</t>
  </si>
  <si>
    <t>Bruto marge overige omzet (licenties, royalties etc.)</t>
  </si>
  <si>
    <t>Opbrengsten subsidies […]</t>
  </si>
  <si>
    <t>Totaal bruto marge</t>
  </si>
  <si>
    <t>Aanvullende kosten</t>
  </si>
  <si>
    <t>IK-Project (kosten vallend binnen IK-projectbegroting)</t>
  </si>
  <si>
    <t xml:space="preserve">Loonkosten </t>
  </si>
  <si>
    <t>Opslag loonkosten 50% bij werkelijk tarief (neg bedrag)</t>
  </si>
  <si>
    <t>R&amp;D algemeen</t>
  </si>
  <si>
    <t>WBSO (negatief bedrag)</t>
  </si>
  <si>
    <t xml:space="preserve">Overige ontwikkelingsprojecten </t>
  </si>
  <si>
    <t>Huisvestingskosten</t>
  </si>
  <si>
    <t>Marketing &amp; verkoopkosten</t>
  </si>
  <si>
    <t>Overige</t>
  </si>
  <si>
    <t xml:space="preserve">EBITDA </t>
  </si>
  <si>
    <t>Amortisatie</t>
  </si>
  <si>
    <t xml:space="preserve">Afschrijvingen </t>
  </si>
  <si>
    <t>EBIT</t>
  </si>
  <si>
    <t xml:space="preserve">Rentelast Innovatiekrediet </t>
  </si>
  <si>
    <t>Eenmalig vaste opslag Innovatiekrediet</t>
  </si>
  <si>
    <t>Overige rentelasten/baten</t>
  </si>
  <si>
    <t>EBT</t>
  </si>
  <si>
    <t>Bijzondere lasten en baten (baten met - aangeven)</t>
  </si>
  <si>
    <t>EBT bijzondere lasten/baten</t>
  </si>
  <si>
    <t>Vennootschapsbelasting</t>
  </si>
  <si>
    <t>Netto winst</t>
  </si>
  <si>
    <r>
      <t xml:space="preserve">Balans </t>
    </r>
    <r>
      <rPr>
        <b/>
        <sz val="12"/>
        <color theme="8"/>
        <rFont val="Calibri"/>
        <family val="2"/>
        <scheme val="minor"/>
      </rPr>
      <t>bedrijfsnaam</t>
    </r>
  </si>
  <si>
    <t>Commercialisatiefase</t>
  </si>
  <si>
    <t xml:space="preserve">Jaar 1 </t>
  </si>
  <si>
    <t>Immateriele vaste activa</t>
  </si>
  <si>
    <t xml:space="preserve">Goodwill </t>
  </si>
  <si>
    <t>Geactiveerde ontwikkelingskosten en overige</t>
  </si>
  <si>
    <t>Totaal immateriele vaste activa</t>
  </si>
  <si>
    <t>Materiele vaste activa</t>
  </si>
  <si>
    <t>Machines en inventaris</t>
  </si>
  <si>
    <t>Overige materiele activa</t>
  </si>
  <si>
    <t>Totaal materiele vaste activa</t>
  </si>
  <si>
    <t>Financiele vaste activa</t>
  </si>
  <si>
    <t>Deelnemingen</t>
  </si>
  <si>
    <t>Leningen u/g en overige lange termijn vorderingen</t>
  </si>
  <si>
    <t>Totaal financiele vaste activa</t>
  </si>
  <si>
    <t>Totaal vaste activa</t>
  </si>
  <si>
    <t>Voorraden</t>
  </si>
  <si>
    <t>Grondstoffen, onderhanden werk, gereed product etc</t>
  </si>
  <si>
    <t>Totaal voorraden</t>
  </si>
  <si>
    <t>Vorderingen</t>
  </si>
  <si>
    <t>Handelsdebiteuren</t>
  </si>
  <si>
    <t>Belastingen en sociale premies</t>
  </si>
  <si>
    <t>Overige vorderingen, overlopende activa en vordering groepsmaatschappij</t>
  </si>
  <si>
    <t>Totaal vorderingen</t>
  </si>
  <si>
    <t>Kasmiddelen</t>
  </si>
  <si>
    <t>Kaspositie en Banksaldo</t>
  </si>
  <si>
    <t>Totaal kasmiddelen</t>
  </si>
  <si>
    <t>Totaal vlottende activa</t>
  </si>
  <si>
    <t>Activa totaal</t>
  </si>
  <si>
    <t>Eigen vermogen</t>
  </si>
  <si>
    <t>Aandelenkapitaal, geplaatst en gestort</t>
  </si>
  <si>
    <t>Reserves en resultaat afgelopen boekjaar</t>
  </si>
  <si>
    <t>Totaal eigen vermogen</t>
  </si>
  <si>
    <t>Voorzieningen</t>
  </si>
  <si>
    <t>Belasting, pensioen en overige</t>
  </si>
  <si>
    <t>Totaal voorzieningen</t>
  </si>
  <si>
    <t>Lang vreemd vermogen</t>
  </si>
  <si>
    <t>Leningen + omschrijving</t>
  </si>
  <si>
    <t>Achtergestelde leningen + omschrijving</t>
  </si>
  <si>
    <t xml:space="preserve">Overig </t>
  </si>
  <si>
    <t>IK-krediet</t>
  </si>
  <si>
    <t>Totaal lang vreemd vermogen</t>
  </si>
  <si>
    <t>Kort vreemd vermogen</t>
  </si>
  <si>
    <t>Bancair krediet […]</t>
  </si>
  <si>
    <t>Aflossingsdeel IK (binnen 1 jr)</t>
  </si>
  <si>
    <t>Aflossingsdeel overige leningen (binnen 1 jr)</t>
  </si>
  <si>
    <t>Handelscrediteuren</t>
  </si>
  <si>
    <t>Overige schulden […]</t>
  </si>
  <si>
    <t xml:space="preserve">Loonbelasting en sociale lasten </t>
  </si>
  <si>
    <t>Totaal kort vreemd vermogen</t>
  </si>
  <si>
    <t>Passiva totaal</t>
  </si>
  <si>
    <t>Debiteuren</t>
  </si>
  <si>
    <t xml:space="preserve">Overige vorderingen </t>
  </si>
  <si>
    <t>Totaal werkkapitaal actief</t>
  </si>
  <si>
    <t>Crediteuren</t>
  </si>
  <si>
    <t>Overige schulden en overlopende passiva</t>
  </si>
  <si>
    <t>Totaal werkkapitaal passief</t>
  </si>
  <si>
    <t>Totaal netto-werkkapitaal</t>
  </si>
  <si>
    <t>Mutatie netto-werkkapitaal</t>
  </si>
  <si>
    <t>Eigen vermogen als % balanstotaal</t>
  </si>
  <si>
    <r>
      <t xml:space="preserve">Liquiditeitsprognose </t>
    </r>
    <r>
      <rPr>
        <b/>
        <sz val="12"/>
        <color theme="8"/>
        <rFont val="Calibri"/>
        <family val="2"/>
        <scheme val="minor"/>
      </rPr>
      <t>bedrijfsnaam</t>
    </r>
  </si>
  <si>
    <t>Q1</t>
  </si>
  <si>
    <t>Q2</t>
  </si>
  <si>
    <t>Q3</t>
  </si>
  <si>
    <t>Q4</t>
  </si>
  <si>
    <t>Jaar  6</t>
  </si>
  <si>
    <t>EBITDA</t>
  </si>
  <si>
    <t>Inkomsten uit operaties</t>
  </si>
  <si>
    <t>Mutatie netto-werkkapitaal (rij 93 tabblad balans)</t>
  </si>
  <si>
    <t>Veranderingen voorzieningen</t>
  </si>
  <si>
    <t>Aangepaste inkomsten uit operaties</t>
  </si>
  <si>
    <t>Rente leningen (exclusief IK)</t>
  </si>
  <si>
    <t>Aflossing IK  (tijdens projectfase niet mogelijk)</t>
  </si>
  <si>
    <t>Vergoeding IK (rente+vaste opslag)</t>
  </si>
  <si>
    <t>Reguliere aflossingen lening 1 [….]</t>
  </si>
  <si>
    <t>Reguliere aflossingen lening 2.e.v. […]</t>
  </si>
  <si>
    <t>Betaalde dividenden</t>
  </si>
  <si>
    <t>Cashflow na financiele verplichtingen</t>
  </si>
  <si>
    <t>IK-investeringen buiten IK-begroting</t>
  </si>
  <si>
    <t>Overige investeringen</t>
  </si>
  <si>
    <t>Cashflow na investeringen</t>
  </si>
  <si>
    <t xml:space="preserve">Bijzondere lasten en baten </t>
  </si>
  <si>
    <t>Cashflow tekort (-) of overschot</t>
  </si>
  <si>
    <t>Financieringsbronnen</t>
  </si>
  <si>
    <t xml:space="preserve">Equity investeringen </t>
  </si>
  <si>
    <t>Innovatiekrediet (% van projectbegroting)</t>
  </si>
  <si>
    <t xml:space="preserve">Overige </t>
  </si>
  <si>
    <t>Totaal ontvangsten</t>
  </si>
  <si>
    <t>Verandering cashpositie</t>
  </si>
  <si>
    <t>Cashpositie einde periode</t>
  </si>
  <si>
    <t xml:space="preserve">Beginsaldo liquide middelen - kortlopende schulden </t>
  </si>
  <si>
    <t xml:space="preserve">Eindsaldo liquide middelen - kortlopende schulden </t>
  </si>
  <si>
    <t>Mutatie liquide middelen</t>
  </si>
  <si>
    <t>CHECK</t>
  </si>
  <si>
    <t>Invulbaar voorbeeld exploitatiebegroting</t>
  </si>
  <si>
    <t>Exploitatiebegroting excl. Btw</t>
  </si>
  <si>
    <t>Omzet excl. btw</t>
  </si>
  <si>
    <t>Inkoopwaarde van de omzet</t>
  </si>
  <si>
    <t>Brutowinst</t>
  </si>
  <si>
    <t>Kosten</t>
  </si>
  <si>
    <t>Personeelskosten</t>
  </si>
  <si>
    <t>Verkoopkosten</t>
  </si>
  <si>
    <t>Huisvestingskosten (gas/water/licht)</t>
  </si>
  <si>
    <t>Onderhoudskosten</t>
  </si>
  <si>
    <t>Kantoorkosten</t>
  </si>
  <si>
    <t>Accountantskosten</t>
  </si>
  <si>
    <t>Afschrijvingskosten</t>
  </si>
  <si>
    <t>Verzekeringskosten</t>
  </si>
  <si>
    <t>Vrijwilligersvergoedingen</t>
  </si>
  <si>
    <t>Algemene kosten</t>
  </si>
  <si>
    <t xml:space="preserve"> …</t>
  </si>
  <si>
    <t>Totale kosten</t>
  </si>
  <si>
    <t>Winst voor rente en belasting</t>
  </si>
  <si>
    <t>Netto rente lasten</t>
  </si>
  <si>
    <t>Winst voor belasting</t>
  </si>
  <si>
    <t>Af te dragen winstbelasting</t>
  </si>
  <si>
    <t>Nettowinst</t>
  </si>
  <si>
    <r>
      <rPr>
        <b/>
        <i/>
        <sz val="11"/>
        <color theme="1"/>
        <rFont val="Calibri"/>
        <family val="2"/>
        <scheme val="minor"/>
      </rPr>
      <t>NB</t>
    </r>
    <r>
      <rPr>
        <i/>
        <sz val="11"/>
        <color theme="1"/>
        <rFont val="Calibri"/>
        <family val="2"/>
        <scheme val="minor"/>
      </rPr>
      <t xml:space="preserve"> Aan dit voorbeeld kunt u geen rechten ontlenen en wij staan niet in voor eventuele fouten in deze Excel inclusief de formules. De aanvrager is en blijft altijd verantwoordelijk voor het aanleveren van de juiste gegevens.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</si>
</sst>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4" formatCode="_ &quot;€&quot;\ * #,##0.00_ ;_ &quot;€&quot;\ * \-#,##0.00_ ;_ &quot;€&quot;\ * &quot;-&quot;??_ ;_ @_ "/>
    <numFmt numFmtId="43" formatCode="_ * #,##0.00_ ;_ * \-#,##0.00_ ;_ * &quot;-&quot;??_ ;_ @_ "/>
    <numFmt numFmtId="164" formatCode="_-* #,##0.00_-;_-* #,##0.00\-;_-* &quot;-&quot;??_-;_-@_-"/>
    <numFmt numFmtId="165" formatCode="[$€-2]\ #,##0_-"/>
    <numFmt numFmtId="166" formatCode="_-[$€-2]\ * #,##0_-;_-[$€-2]\ * #,##0\-;_-[$€-2]\ * &quot;-&quot;_-;_-@_-"/>
    <numFmt numFmtId="167" formatCode="[$€-2]\ #,##0.00_-"/>
    <numFmt numFmtId="168" formatCode="&quot;€&quot;\ #,##0"/>
    <numFmt numFmtId="169" formatCode="[$€-2]\ #,##0;[$€-2]\ \-#,##0"/>
    <numFmt numFmtId="170" formatCode="&quot;€&quot;\ #,##0.00"/>
    <numFmt numFmtId="171" formatCode="0.000%"/>
    <numFmt numFmtId="172" formatCode="_-[$€-2]\ * #,##0.00_-;_-[$€-2]\ * #,##0.00\-;_-[$€-2]\ * &quot;-&quot;??_-;_-@_-"/>
  </numFmts>
  <fonts count="6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b/>
      <sz val="10"/>
      <name val="Arial"/>
      <family val="2"/>
    </font>
    <font>
      <sz val="10"/>
      <name val="Arial"/>
      <family val="2"/>
    </font>
    <font>
      <b/>
      <u/>
      <sz val="10"/>
      <name val="Arial"/>
      <family val="2"/>
    </font>
    <font>
      <sz val="10"/>
      <name val="Arial"/>
      <family val="2"/>
    </font>
    <font>
      <b/>
      <sz val="10"/>
      <color theme="1"/>
      <name val="Arial"/>
      <family val="2"/>
    </font>
    <font>
      <u/>
      <sz val="10"/>
      <color theme="1"/>
      <name val="Arial"/>
      <family val="2"/>
    </font>
    <font>
      <vertAlign val="superscript"/>
      <sz val="10"/>
      <color theme="1"/>
      <name val="Arial"/>
      <family val="2"/>
    </font>
    <font>
      <b/>
      <sz val="14"/>
      <name val="Arial"/>
      <family val="2"/>
    </font>
    <font>
      <u/>
      <sz val="11"/>
      <color theme="10"/>
      <name val="Calibri"/>
      <family val="2"/>
    </font>
    <font>
      <u/>
      <sz val="10"/>
      <color theme="10"/>
      <name val="Arial"/>
      <family val="2"/>
    </font>
    <font>
      <i/>
      <sz val="10"/>
      <name val="Arial"/>
      <family val="2"/>
    </font>
    <font>
      <b/>
      <u/>
      <sz val="10"/>
      <color theme="1"/>
      <name val="Arial"/>
      <family val="2"/>
    </font>
    <font>
      <sz val="11"/>
      <color theme="1"/>
      <name val="Calibri"/>
      <family val="2"/>
      <scheme val="minor"/>
    </font>
    <font>
      <b/>
      <sz val="20"/>
      <color theme="1"/>
      <name val="Arial"/>
      <family val="2"/>
    </font>
    <font>
      <sz val="11"/>
      <color theme="1"/>
      <name val="Arial"/>
      <family val="2"/>
    </font>
    <font>
      <sz val="10"/>
      <name val="Arial"/>
      <family val="2"/>
    </font>
    <font>
      <sz val="14"/>
      <color theme="1"/>
      <name val="Arial"/>
      <family val="2"/>
    </font>
    <font>
      <sz val="12"/>
      <color theme="1"/>
      <name val="Arial"/>
      <family val="2"/>
    </font>
    <font>
      <i/>
      <sz val="12"/>
      <color theme="1"/>
      <name val="Arial"/>
      <family val="2"/>
    </font>
    <font>
      <b/>
      <i/>
      <sz val="10"/>
      <color theme="1"/>
      <name val="Arial"/>
      <family val="2"/>
    </font>
    <font>
      <b/>
      <sz val="11"/>
      <color theme="1"/>
      <name val="Calibri"/>
      <family val="2"/>
      <scheme val="minor"/>
    </font>
    <font>
      <sz val="11"/>
      <color theme="0"/>
      <name val="Calibri"/>
      <family val="2"/>
      <scheme val="minor"/>
    </font>
    <font>
      <i/>
      <sz val="10"/>
      <name val="Calibri"/>
      <family val="2"/>
      <scheme val="minor"/>
    </font>
    <font>
      <sz val="11"/>
      <name val="Calibri"/>
      <family val="2"/>
      <scheme val="minor"/>
    </font>
    <font>
      <b/>
      <sz val="11"/>
      <name val="Calibri"/>
      <family val="2"/>
      <scheme val="minor"/>
    </font>
    <font>
      <sz val="11"/>
      <color theme="8"/>
      <name val="Calibri"/>
      <family val="2"/>
      <scheme val="minor"/>
    </font>
    <font>
      <u/>
      <sz val="11"/>
      <color theme="1"/>
      <name val="Calibri"/>
      <family val="2"/>
      <scheme val="minor"/>
    </font>
    <font>
      <sz val="11"/>
      <color indexed="1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8"/>
      <name val="Calibri"/>
      <family val="2"/>
      <scheme val="minor"/>
    </font>
    <font>
      <sz val="10"/>
      <name val="Calibri"/>
      <family val="2"/>
      <scheme val="minor"/>
    </font>
    <font>
      <u/>
      <sz val="11"/>
      <name val="Calibri"/>
      <family val="2"/>
      <scheme val="minor"/>
    </font>
    <font>
      <b/>
      <i/>
      <sz val="10"/>
      <color theme="0"/>
      <name val="Calibri"/>
      <family val="2"/>
      <scheme val="minor"/>
    </font>
    <font>
      <i/>
      <sz val="10"/>
      <color theme="0"/>
      <name val="Calibri"/>
      <family val="2"/>
      <scheme val="minor"/>
    </font>
    <font>
      <sz val="10"/>
      <color theme="0"/>
      <name val="Calibri"/>
      <family val="2"/>
      <scheme val="minor"/>
    </font>
    <font>
      <i/>
      <sz val="11"/>
      <color theme="1"/>
      <name val="Calibri"/>
      <family val="2"/>
      <scheme val="minor"/>
    </font>
    <font>
      <b/>
      <i/>
      <sz val="11"/>
      <color theme="1"/>
      <name val="Calibri"/>
      <family val="2"/>
      <scheme val="minor"/>
    </font>
    <font>
      <b/>
      <sz val="9"/>
      <color theme="1"/>
      <name val="Verdana"/>
      <family val="2"/>
    </font>
    <font>
      <sz val="9"/>
      <color theme="1"/>
      <name val="Verdana"/>
      <family val="2"/>
    </font>
    <font>
      <b/>
      <sz val="13"/>
      <color theme="1"/>
      <name val="Verdana"/>
      <family val="2"/>
    </font>
    <font>
      <b/>
      <sz val="16"/>
      <color theme="1"/>
      <name val="Calibri"/>
      <family val="2"/>
      <scheme val="minor"/>
    </font>
    <font>
      <b/>
      <sz val="16"/>
      <name val="Arial"/>
      <family val="2"/>
    </font>
    <font>
      <b/>
      <sz val="16"/>
      <color rgb="FFFF0000"/>
      <name val="Calibri"/>
      <family val="2"/>
      <scheme val="minor"/>
    </font>
    <font>
      <b/>
      <sz val="16"/>
      <name val="Calibri"/>
      <family val="2"/>
      <scheme val="minor"/>
    </font>
    <font>
      <sz val="11"/>
      <color rgb="FFFFFFFF"/>
      <name val="Calibri"/>
      <family val="2"/>
      <scheme val="minor"/>
    </font>
    <font>
      <sz val="10"/>
      <name val="Arial"/>
    </font>
    <font>
      <u/>
      <sz val="10"/>
      <color indexed="12"/>
      <name val="Arial"/>
    </font>
    <font>
      <u/>
      <sz val="10"/>
      <color indexed="12"/>
      <name val="Arial"/>
      <family val="2"/>
    </font>
    <font>
      <b/>
      <i/>
      <sz val="10"/>
      <name val="Arial"/>
      <family val="2"/>
    </font>
    <font>
      <i/>
      <sz val="8"/>
      <name val="Arial"/>
      <family val="2"/>
    </font>
    <font>
      <b/>
      <sz val="8"/>
      <name val="Arial"/>
      <family val="2"/>
    </font>
    <font>
      <sz val="14"/>
      <name val="Arial"/>
      <family val="2"/>
    </font>
    <font>
      <i/>
      <sz val="9"/>
      <color theme="1"/>
      <name val="Arial"/>
      <family val="2"/>
    </font>
  </fonts>
  <fills count="14">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39997558519241921"/>
        <bgColor indexed="65"/>
      </patternFill>
    </fill>
    <fill>
      <patternFill patternType="solid">
        <fgColor theme="5" tint="0.39997558519241921"/>
        <bgColor indexed="65"/>
      </patternFill>
    </fill>
    <fill>
      <patternFill patternType="solid">
        <fgColor indexed="9"/>
        <bgColor indexed="64"/>
      </patternFill>
    </fill>
    <fill>
      <patternFill patternType="solid">
        <fgColor theme="9"/>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FFF00"/>
        <bgColor indexed="64"/>
      </patternFill>
    </fill>
    <fill>
      <patternFill patternType="solid">
        <fgColor indexed="43"/>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rgb="FFF8F8F8"/>
      </left>
      <right style="thin">
        <color rgb="FFF8F8F8"/>
      </right>
      <top style="thin">
        <color rgb="FFF8F8F8"/>
      </top>
      <bottom style="thin">
        <color rgb="FFF8F8F8"/>
      </bottom>
      <diagonal/>
    </border>
    <border>
      <left/>
      <right style="thin">
        <color rgb="FFF8F8F8"/>
      </right>
      <top style="thin">
        <color rgb="FFF8F8F8"/>
      </top>
      <bottom style="thin">
        <color rgb="FFF8F8F8"/>
      </bottom>
      <diagonal/>
    </border>
    <border>
      <left/>
      <right/>
      <top style="thin">
        <color rgb="FFF8F8F8"/>
      </top>
      <bottom style="thin">
        <color rgb="FFF8F8F8"/>
      </bottom>
      <diagonal/>
    </border>
    <border>
      <left style="thin">
        <color rgb="FFF8F8F8"/>
      </left>
      <right/>
      <top style="thin">
        <color rgb="FFF8F8F8"/>
      </top>
      <bottom style="thin">
        <color rgb="FFF8F8F8"/>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style="thin">
        <color indexed="64"/>
      </bottom>
      <diagonal/>
    </border>
    <border>
      <left/>
      <right style="thin">
        <color theme="0" tint="-4.9989318521683403E-2"/>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rgb="FFF8F8F8"/>
      </left>
      <right style="thin">
        <color rgb="FFF8F8F8"/>
      </right>
      <top/>
      <bottom style="thin">
        <color rgb="FFF8F8F8"/>
      </bottom>
      <diagonal/>
    </border>
    <border>
      <left style="thin">
        <color rgb="FFF8F8F8"/>
      </left>
      <right style="thin">
        <color rgb="FFF8F8F8"/>
      </right>
      <top style="thin">
        <color rgb="FFF8F8F8"/>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2">
    <xf numFmtId="0" fontId="0" fillId="0" borderId="0"/>
    <xf numFmtId="0" fontId="6" fillId="0" borderId="0"/>
    <xf numFmtId="164" fontId="6" fillId="0" borderId="0" applyFont="0" applyFill="0" applyBorder="0" applyAlignment="0" applyProtection="0"/>
    <xf numFmtId="0" fontId="8" fillId="0" borderId="0"/>
    <xf numFmtId="164" fontId="8" fillId="0" borderId="0" applyFont="0" applyFill="0" applyBorder="0" applyAlignment="0" applyProtection="0"/>
    <xf numFmtId="0" fontId="10" fillId="0" borderId="0"/>
    <xf numFmtId="164" fontId="10"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xf numFmtId="0" fontId="22" fillId="0" borderId="0"/>
    <xf numFmtId="0" fontId="6" fillId="0" borderId="0"/>
    <xf numFmtId="43"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0" fontId="5" fillId="0" borderId="0"/>
    <xf numFmtId="0" fontId="16" fillId="0" borderId="0" applyNumberFormat="0" applyFill="0" applyBorder="0" applyAlignment="0" applyProtection="0"/>
    <xf numFmtId="44" fontId="19" fillId="0" borderId="0" applyFont="0" applyFill="0" applyBorder="0" applyAlignment="0" applyProtection="0"/>
    <xf numFmtId="0" fontId="19" fillId="6" borderId="0" applyNumberFormat="0" applyBorder="0" applyAlignment="0" applyProtection="0"/>
    <xf numFmtId="0" fontId="19" fillId="7" borderId="0" applyNumberFormat="0" applyBorder="0" applyAlignment="0" applyProtection="0"/>
    <xf numFmtId="0" fontId="54" fillId="0" borderId="0"/>
    <xf numFmtId="0" fontId="55" fillId="0" borderId="0" applyNumberFormat="0" applyFill="0" applyBorder="0" applyAlignment="0" applyProtection="0">
      <alignment vertical="top"/>
      <protection locked="0"/>
    </xf>
    <xf numFmtId="0" fontId="3" fillId="0" borderId="0"/>
  </cellStyleXfs>
  <cellXfs count="767">
    <xf numFmtId="0" fontId="0" fillId="0" borderId="0" xfId="0"/>
    <xf numFmtId="0" fontId="8" fillId="2" borderId="1" xfId="3" applyFill="1" applyBorder="1" applyProtection="1">
      <protection locked="0"/>
    </xf>
    <xf numFmtId="168" fontId="8" fillId="2" borderId="1" xfId="3" applyNumberFormat="1" applyFill="1" applyBorder="1" applyProtection="1">
      <protection locked="0"/>
    </xf>
    <xf numFmtId="9" fontId="8" fillId="2" borderId="1" xfId="3" applyNumberFormat="1" applyFill="1" applyBorder="1" applyAlignment="1" applyProtection="1">
      <alignment horizontal="right"/>
      <protection locked="0"/>
    </xf>
    <xf numFmtId="1" fontId="8" fillId="2" borderId="13" xfId="3" applyNumberFormat="1" applyFill="1" applyBorder="1" applyAlignment="1" applyProtection="1">
      <alignment horizontal="right"/>
      <protection locked="0"/>
    </xf>
    <xf numFmtId="9" fontId="8" fillId="2" borderId="7" xfId="3" applyNumberFormat="1" applyFill="1" applyBorder="1" applyAlignment="1" applyProtection="1">
      <alignment horizontal="center"/>
      <protection locked="0"/>
    </xf>
    <xf numFmtId="9" fontId="8" fillId="2" borderId="1" xfId="3" applyNumberFormat="1" applyFill="1" applyBorder="1" applyAlignment="1" applyProtection="1">
      <alignment horizontal="center"/>
      <protection locked="0"/>
    </xf>
    <xf numFmtId="3" fontId="8" fillId="2" borderId="1" xfId="3" applyNumberFormat="1" applyFill="1" applyBorder="1" applyProtection="1">
      <protection locked="0"/>
    </xf>
    <xf numFmtId="0" fontId="8" fillId="2" borderId="1" xfId="3" applyFill="1" applyBorder="1" applyAlignment="1" applyProtection="1">
      <alignment horizontal="right"/>
      <protection locked="0"/>
    </xf>
    <xf numFmtId="0" fontId="8" fillId="2" borderId="16" xfId="3" applyFill="1" applyBorder="1" applyProtection="1">
      <protection locked="0"/>
    </xf>
    <xf numFmtId="168" fontId="8" fillId="2" borderId="16" xfId="3" applyNumberFormat="1" applyFill="1" applyBorder="1" applyProtection="1">
      <protection locked="0"/>
    </xf>
    <xf numFmtId="9" fontId="8" fillId="2" borderId="16" xfId="3" applyNumberFormat="1" applyFill="1" applyBorder="1" applyAlignment="1" applyProtection="1">
      <alignment horizontal="right"/>
      <protection locked="0"/>
    </xf>
    <xf numFmtId="1" fontId="8" fillId="2" borderId="18" xfId="3" applyNumberFormat="1" applyFill="1" applyBorder="1" applyAlignment="1" applyProtection="1">
      <alignment horizontal="right"/>
      <protection locked="0"/>
    </xf>
    <xf numFmtId="9" fontId="8" fillId="2" borderId="16" xfId="3" applyNumberFormat="1" applyFill="1" applyBorder="1" applyAlignment="1" applyProtection="1">
      <alignment horizontal="center"/>
      <protection locked="0"/>
    </xf>
    <xf numFmtId="0" fontId="20" fillId="4" borderId="0" xfId="8" applyFont="1" applyFill="1" applyAlignment="1" applyProtection="1">
      <alignment horizontal="left" vertical="top"/>
      <protection hidden="1"/>
    </xf>
    <xf numFmtId="0" fontId="21" fillId="4" borderId="0" xfId="8" applyFont="1" applyFill="1" applyAlignment="1" applyProtection="1">
      <alignment horizontal="left" vertical="top"/>
      <protection hidden="1"/>
    </xf>
    <xf numFmtId="0" fontId="9" fillId="4" borderId="0" xfId="10" applyFont="1" applyFill="1" applyAlignment="1" applyProtection="1">
      <alignment horizontal="left" vertical="top"/>
      <protection hidden="1"/>
    </xf>
    <xf numFmtId="0" fontId="6" fillId="4" borderId="0" xfId="10" applyFill="1" applyAlignment="1" applyProtection="1">
      <alignment horizontal="left" vertical="top"/>
      <protection hidden="1"/>
    </xf>
    <xf numFmtId="0" fontId="6" fillId="4" borderId="27" xfId="10" applyFill="1" applyBorder="1" applyAlignment="1" applyProtection="1">
      <alignment horizontal="left" vertical="top"/>
      <protection hidden="1"/>
    </xf>
    <xf numFmtId="0" fontId="6" fillId="2" borderId="7" xfId="10" applyFill="1" applyBorder="1" applyAlignment="1" applyProtection="1">
      <alignment horizontal="left" vertical="top"/>
      <protection locked="0"/>
    </xf>
    <xf numFmtId="0" fontId="6" fillId="4" borderId="28" xfId="10" applyFill="1" applyBorder="1" applyAlignment="1" applyProtection="1">
      <alignment horizontal="left" vertical="top"/>
      <protection hidden="1"/>
    </xf>
    <xf numFmtId="0" fontId="6" fillId="4" borderId="29" xfId="10" applyFill="1" applyBorder="1" applyAlignment="1" applyProtection="1">
      <alignment horizontal="left" vertical="top"/>
      <protection hidden="1"/>
    </xf>
    <xf numFmtId="0" fontId="22" fillId="0" borderId="0" xfId="9" applyProtection="1">
      <protection hidden="1"/>
    </xf>
    <xf numFmtId="0" fontId="6" fillId="2" borderId="10" xfId="3" applyFont="1" applyFill="1" applyBorder="1" applyAlignment="1" applyProtection="1">
      <alignment vertical="center"/>
      <protection locked="0"/>
    </xf>
    <xf numFmtId="0" fontId="6" fillId="2" borderId="17" xfId="3" applyFont="1" applyFill="1" applyBorder="1" applyAlignment="1" applyProtection="1">
      <alignment vertical="center"/>
      <protection locked="0"/>
    </xf>
    <xf numFmtId="0" fontId="7" fillId="4" borderId="22" xfId="10" applyFont="1" applyFill="1" applyBorder="1" applyAlignment="1" applyProtection="1">
      <alignment horizontal="left" vertical="top" wrapText="1"/>
      <protection hidden="1"/>
    </xf>
    <xf numFmtId="0" fontId="7" fillId="4" borderId="25" xfId="10" applyFont="1" applyFill="1" applyBorder="1" applyAlignment="1" applyProtection="1">
      <alignment horizontal="left" vertical="top" wrapText="1"/>
      <protection hidden="1"/>
    </xf>
    <xf numFmtId="0" fontId="8" fillId="2" borderId="7" xfId="3" applyFill="1" applyBorder="1" applyAlignment="1" applyProtection="1">
      <alignment horizontal="right"/>
      <protection locked="0"/>
    </xf>
    <xf numFmtId="0" fontId="6" fillId="2" borderId="5" xfId="3" applyFont="1" applyFill="1" applyBorder="1" applyAlignment="1" applyProtection="1">
      <alignment vertical="center"/>
      <protection locked="0"/>
    </xf>
    <xf numFmtId="0" fontId="6" fillId="2" borderId="37" xfId="10" applyFill="1" applyBorder="1" applyAlignment="1" applyProtection="1">
      <alignment horizontal="left" vertical="top" wrapText="1"/>
      <protection locked="0"/>
    </xf>
    <xf numFmtId="0" fontId="6" fillId="2" borderId="39" xfId="10" applyFill="1" applyBorder="1" applyAlignment="1" applyProtection="1">
      <alignment horizontal="left" vertical="top"/>
      <protection locked="0"/>
    </xf>
    <xf numFmtId="0" fontId="6" fillId="2" borderId="40" xfId="10" applyFill="1" applyBorder="1" applyAlignment="1" applyProtection="1">
      <alignment horizontal="left" vertical="top"/>
      <protection locked="0"/>
    </xf>
    <xf numFmtId="0" fontId="6" fillId="2" borderId="16" xfId="3" applyFont="1" applyFill="1" applyBorder="1" applyAlignment="1" applyProtection="1">
      <alignment vertical="center"/>
      <protection locked="0"/>
    </xf>
    <xf numFmtId="3" fontId="8" fillId="2" borderId="16" xfId="3" applyNumberFormat="1" applyFill="1" applyBorder="1" applyProtection="1">
      <protection locked="0"/>
    </xf>
    <xf numFmtId="0" fontId="8" fillId="2" borderId="16" xfId="3" applyFill="1" applyBorder="1" applyAlignment="1" applyProtection="1">
      <alignment horizontal="right"/>
      <protection locked="0"/>
    </xf>
    <xf numFmtId="0" fontId="6" fillId="2" borderId="6" xfId="3" applyFont="1" applyFill="1" applyBorder="1" applyAlignment="1" applyProtection="1">
      <alignment vertical="center"/>
      <protection locked="0"/>
    </xf>
    <xf numFmtId="3" fontId="8" fillId="2" borderId="7" xfId="3" applyNumberFormat="1" applyFill="1" applyBorder="1" applyProtection="1">
      <protection locked="0"/>
    </xf>
    <xf numFmtId="0" fontId="8" fillId="2" borderId="7" xfId="3" applyFill="1" applyBorder="1" applyProtection="1">
      <protection locked="0"/>
    </xf>
    <xf numFmtId="168" fontId="8" fillId="2" borderId="7" xfId="3" applyNumberFormat="1" applyFill="1" applyBorder="1" applyProtection="1">
      <protection locked="0"/>
    </xf>
    <xf numFmtId="9" fontId="8" fillId="2" borderId="7" xfId="3" applyNumberFormat="1" applyFill="1" applyBorder="1" applyAlignment="1" applyProtection="1">
      <alignment horizontal="right"/>
      <protection locked="0"/>
    </xf>
    <xf numFmtId="1" fontId="8" fillId="2" borderId="15" xfId="3" applyNumberFormat="1" applyFill="1" applyBorder="1" applyAlignment="1" applyProtection="1">
      <alignment horizontal="right"/>
      <protection locked="0"/>
    </xf>
    <xf numFmtId="0" fontId="6" fillId="2" borderId="2" xfId="3" applyFont="1" applyFill="1" applyBorder="1" applyAlignment="1" applyProtection="1">
      <alignment vertical="center"/>
      <protection locked="0"/>
    </xf>
    <xf numFmtId="0" fontId="23" fillId="0" borderId="0" xfId="14" applyFont="1" applyProtection="1">
      <protection hidden="1"/>
    </xf>
    <xf numFmtId="0" fontId="5" fillId="0" borderId="0" xfId="14" applyProtection="1">
      <protection hidden="1"/>
    </xf>
    <xf numFmtId="0" fontId="24" fillId="5" borderId="0" xfId="14" applyFont="1" applyFill="1" applyProtection="1">
      <protection hidden="1"/>
    </xf>
    <xf numFmtId="0" fontId="24" fillId="0" borderId="0" xfId="14" applyFont="1" applyProtection="1">
      <protection hidden="1"/>
    </xf>
    <xf numFmtId="0" fontId="25" fillId="0" borderId="0" xfId="14" applyFont="1" applyProtection="1">
      <protection hidden="1"/>
    </xf>
    <xf numFmtId="0" fontId="16" fillId="0" borderId="0" xfId="15" applyProtection="1">
      <protection hidden="1"/>
    </xf>
    <xf numFmtId="0" fontId="26" fillId="0" borderId="0" xfId="14" applyFont="1" applyProtection="1">
      <protection hidden="1"/>
    </xf>
    <xf numFmtId="0" fontId="4" fillId="0" borderId="0" xfId="14" applyFont="1" applyProtection="1">
      <protection hidden="1"/>
    </xf>
    <xf numFmtId="44" fontId="6" fillId="4" borderId="7" xfId="16" applyFont="1" applyFill="1" applyBorder="1" applyAlignment="1" applyProtection="1">
      <alignment horizontal="left" vertical="top"/>
      <protection hidden="1"/>
    </xf>
    <xf numFmtId="169" fontId="6" fillId="2" borderId="7" xfId="3" applyNumberFormat="1" applyFont="1" applyFill="1" applyBorder="1" applyAlignment="1" applyProtection="1">
      <alignment horizontal="center"/>
      <protection locked="0"/>
    </xf>
    <xf numFmtId="169" fontId="6" fillId="2" borderId="1" xfId="3" applyNumberFormat="1" applyFont="1" applyFill="1" applyBorder="1" applyAlignment="1" applyProtection="1">
      <alignment horizontal="center"/>
      <protection locked="0"/>
    </xf>
    <xf numFmtId="169" fontId="6" fillId="2" borderId="5" xfId="3" applyNumberFormat="1" applyFont="1" applyFill="1" applyBorder="1" applyAlignment="1" applyProtection="1">
      <alignment horizontal="center"/>
      <protection locked="0"/>
    </xf>
    <xf numFmtId="169" fontId="8" fillId="2" borderId="7" xfId="3" applyNumberFormat="1" applyFill="1" applyBorder="1" applyAlignment="1" applyProtection="1">
      <alignment horizontal="center" vertical="center"/>
      <protection locked="0"/>
    </xf>
    <xf numFmtId="169" fontId="8" fillId="2" borderId="1" xfId="3" applyNumberFormat="1" applyFill="1" applyBorder="1" applyAlignment="1" applyProtection="1">
      <alignment horizontal="center" vertical="center"/>
      <protection locked="0"/>
    </xf>
    <xf numFmtId="169" fontId="8" fillId="2" borderId="5" xfId="3" applyNumberFormat="1" applyFill="1" applyBorder="1" applyAlignment="1" applyProtection="1">
      <alignment horizontal="center" vertical="center"/>
      <protection locked="0"/>
    </xf>
    <xf numFmtId="168" fontId="0" fillId="0" borderId="64" xfId="0" applyNumberFormat="1" applyBorder="1" applyAlignment="1">
      <alignment vertical="center"/>
    </xf>
    <xf numFmtId="168" fontId="0" fillId="0" borderId="64" xfId="0" applyNumberFormat="1" applyBorder="1" applyAlignment="1">
      <alignment horizontal="center" vertical="center"/>
    </xf>
    <xf numFmtId="168" fontId="29" fillId="0" borderId="64" xfId="0" applyNumberFormat="1" applyFont="1" applyBorder="1" applyAlignment="1">
      <alignment vertical="center"/>
    </xf>
    <xf numFmtId="168" fontId="30" fillId="0" borderId="64" xfId="13" applyNumberFormat="1" applyFont="1" applyBorder="1" applyAlignment="1">
      <alignment vertical="center"/>
    </xf>
    <xf numFmtId="9" fontId="30" fillId="0" borderId="64" xfId="13" applyFont="1" applyBorder="1" applyAlignment="1">
      <alignment vertical="center"/>
    </xf>
    <xf numFmtId="1" fontId="0" fillId="0" borderId="64" xfId="0" applyNumberFormat="1" applyBorder="1" applyAlignment="1">
      <alignment horizontal="right"/>
    </xf>
    <xf numFmtId="1" fontId="30" fillId="0" borderId="64" xfId="13" applyNumberFormat="1" applyFont="1" applyBorder="1" applyAlignment="1">
      <alignment horizontal="right"/>
    </xf>
    <xf numFmtId="1" fontId="30" fillId="8" borderId="64" xfId="0" applyNumberFormat="1" applyFont="1" applyFill="1" applyBorder="1" applyAlignment="1">
      <alignment horizontal="right"/>
    </xf>
    <xf numFmtId="1" fontId="30" fillId="0" borderId="64" xfId="0" applyNumberFormat="1" applyFont="1" applyBorder="1" applyAlignment="1">
      <alignment horizontal="right"/>
    </xf>
    <xf numFmtId="1" fontId="0" fillId="0" borderId="64" xfId="0" quotePrefix="1" applyNumberFormat="1" applyBorder="1" applyAlignment="1">
      <alignment horizontal="right"/>
    </xf>
    <xf numFmtId="168" fontId="0" fillId="0" borderId="64" xfId="0" quotePrefix="1" applyNumberFormat="1" applyBorder="1" applyAlignment="1">
      <alignment vertical="center"/>
    </xf>
    <xf numFmtId="168" fontId="27" fillId="0" borderId="64" xfId="0" applyNumberFormat="1" applyFont="1" applyBorder="1" applyAlignment="1">
      <alignment horizontal="right"/>
    </xf>
    <xf numFmtId="168" fontId="31" fillId="0" borderId="64" xfId="0" applyNumberFormat="1" applyFont="1" applyBorder="1" applyAlignment="1">
      <alignment horizontal="right"/>
    </xf>
    <xf numFmtId="168" fontId="30" fillId="8" borderId="64" xfId="0" applyNumberFormat="1" applyFont="1" applyFill="1" applyBorder="1" applyAlignment="1">
      <alignment horizontal="right"/>
    </xf>
    <xf numFmtId="168" fontId="31" fillId="8" borderId="64" xfId="0" applyNumberFormat="1" applyFont="1" applyFill="1" applyBorder="1" applyAlignment="1">
      <alignment horizontal="right"/>
    </xf>
    <xf numFmtId="168" fontId="30" fillId="0" borderId="64" xfId="0" applyNumberFormat="1" applyFont="1" applyBorder="1" applyAlignment="1">
      <alignment horizontal="right"/>
    </xf>
    <xf numFmtId="168" fontId="27" fillId="0" borderId="64" xfId="0" applyNumberFormat="1" applyFont="1" applyBorder="1" applyAlignment="1">
      <alignment vertical="center"/>
    </xf>
    <xf numFmtId="1" fontId="32" fillId="0" borderId="64" xfId="0" applyNumberFormat="1" applyFont="1" applyBorder="1" applyAlignment="1">
      <alignment horizontal="right"/>
    </xf>
    <xf numFmtId="168" fontId="0" fillId="3" borderId="64" xfId="0" applyNumberFormat="1" applyFill="1" applyBorder="1" applyAlignment="1">
      <alignment vertical="center"/>
    </xf>
    <xf numFmtId="1" fontId="0" fillId="3" borderId="64" xfId="0" applyNumberFormat="1" applyFill="1" applyBorder="1" applyAlignment="1">
      <alignment horizontal="right"/>
    </xf>
    <xf numFmtId="1" fontId="30" fillId="3" borderId="64" xfId="0" applyNumberFormat="1" applyFont="1" applyFill="1" applyBorder="1" applyAlignment="1">
      <alignment horizontal="right"/>
    </xf>
    <xf numFmtId="1" fontId="32" fillId="3" borderId="64" xfId="0" applyNumberFormat="1" applyFont="1" applyFill="1" applyBorder="1" applyAlignment="1">
      <alignment horizontal="right"/>
    </xf>
    <xf numFmtId="168" fontId="0" fillId="0" borderId="64" xfId="0" applyNumberFormat="1" applyBorder="1" applyAlignment="1">
      <alignment horizontal="right"/>
    </xf>
    <xf numFmtId="1" fontId="33" fillId="0" borderId="64" xfId="0" applyNumberFormat="1" applyFont="1" applyBorder="1" applyAlignment="1">
      <alignment horizontal="right"/>
    </xf>
    <xf numFmtId="168" fontId="33" fillId="0" borderId="64" xfId="0" applyNumberFormat="1" applyFont="1" applyBorder="1" applyAlignment="1">
      <alignment vertical="center"/>
    </xf>
    <xf numFmtId="168" fontId="30" fillId="8" borderId="64" xfId="0" applyNumberFormat="1" applyFont="1" applyFill="1" applyBorder="1" applyAlignment="1" applyProtection="1">
      <alignment horizontal="right"/>
      <protection locked="0"/>
    </xf>
    <xf numFmtId="1" fontId="34" fillId="0" borderId="64" xfId="0" applyNumberFormat="1" applyFont="1" applyBorder="1" applyAlignment="1">
      <alignment horizontal="right"/>
    </xf>
    <xf numFmtId="1" fontId="27" fillId="0" borderId="64" xfId="0" applyNumberFormat="1" applyFont="1" applyBorder="1" applyAlignment="1">
      <alignment horizontal="right"/>
    </xf>
    <xf numFmtId="1" fontId="31" fillId="0" borderId="64" xfId="0" applyNumberFormat="1" applyFont="1" applyBorder="1" applyAlignment="1">
      <alignment horizontal="right"/>
    </xf>
    <xf numFmtId="168" fontId="0" fillId="0" borderId="0" xfId="0" applyNumberFormat="1"/>
    <xf numFmtId="168" fontId="0" fillId="0" borderId="0" xfId="0" applyNumberFormat="1" applyAlignment="1">
      <alignment vertical="center"/>
    </xf>
    <xf numFmtId="168" fontId="35" fillId="0" borderId="64" xfId="0" applyNumberFormat="1" applyFont="1" applyBorder="1" applyAlignment="1">
      <alignment vertical="center"/>
    </xf>
    <xf numFmtId="168" fontId="37" fillId="9" borderId="64" xfId="0" applyNumberFormat="1" applyFont="1" applyFill="1" applyBorder="1" applyAlignment="1">
      <alignment horizontal="center" vertical="center"/>
    </xf>
    <xf numFmtId="168" fontId="36" fillId="0" borderId="64" xfId="0" applyNumberFormat="1" applyFont="1" applyBorder="1" applyAlignment="1">
      <alignment vertical="center"/>
    </xf>
    <xf numFmtId="168" fontId="39" fillId="0" borderId="64" xfId="0" quotePrefix="1" applyNumberFormat="1" applyFont="1" applyBorder="1" applyAlignment="1">
      <alignment vertical="center"/>
    </xf>
    <xf numFmtId="168" fontId="0" fillId="0" borderId="68" xfId="0" applyNumberFormat="1" applyBorder="1"/>
    <xf numFmtId="9" fontId="30" fillId="0" borderId="68" xfId="13" applyFont="1" applyBorder="1" applyAlignment="1">
      <alignment horizontal="center" vertical="center"/>
    </xf>
    <xf numFmtId="168" fontId="30" fillId="0" borderId="68" xfId="0" applyNumberFormat="1" applyFont="1" applyBorder="1"/>
    <xf numFmtId="168" fontId="30" fillId="0" borderId="68" xfId="0" applyNumberFormat="1" applyFont="1" applyBorder="1" applyAlignment="1">
      <alignment horizontal="center" vertical="center"/>
    </xf>
    <xf numFmtId="168" fontId="30" fillId="0" borderId="68" xfId="0" applyNumberFormat="1" applyFont="1" applyBorder="1" applyAlignment="1">
      <alignment horizontal="right" vertical="center"/>
    </xf>
    <xf numFmtId="168" fontId="0" fillId="0" borderId="68" xfId="0" applyNumberFormat="1" applyBorder="1" applyAlignment="1">
      <alignment horizontal="right"/>
    </xf>
    <xf numFmtId="1" fontId="31" fillId="0" borderId="69" xfId="0" applyNumberFormat="1" applyFont="1" applyBorder="1" applyAlignment="1">
      <alignment horizontal="right" vertical="center"/>
    </xf>
    <xf numFmtId="168" fontId="31" fillId="0" borderId="69" xfId="0" applyNumberFormat="1" applyFont="1" applyBorder="1"/>
    <xf numFmtId="1" fontId="31" fillId="0" borderId="70" xfId="0" applyNumberFormat="1" applyFont="1" applyBorder="1" applyAlignment="1">
      <alignment horizontal="right" vertical="center"/>
    </xf>
    <xf numFmtId="168" fontId="31" fillId="0" borderId="70" xfId="0" applyNumberFormat="1" applyFont="1" applyBorder="1"/>
    <xf numFmtId="168" fontId="31" fillId="0" borderId="68" xfId="0" applyNumberFormat="1" applyFont="1" applyBorder="1" applyAlignment="1">
      <alignment horizontal="right" vertical="center"/>
    </xf>
    <xf numFmtId="168" fontId="31" fillId="0" borderId="68" xfId="0" applyNumberFormat="1" applyFont="1" applyBorder="1"/>
    <xf numFmtId="1" fontId="0" fillId="0" borderId="68" xfId="0" applyNumberFormat="1" applyBorder="1" applyAlignment="1">
      <alignment horizontal="right"/>
    </xf>
    <xf numFmtId="1" fontId="32" fillId="0" borderId="68" xfId="0" applyNumberFormat="1" applyFont="1" applyBorder="1" applyAlignment="1">
      <alignment horizontal="right" vertical="center"/>
    </xf>
    <xf numFmtId="168" fontId="33" fillId="0" borderId="68" xfId="0" applyNumberFormat="1" applyFont="1" applyBorder="1"/>
    <xf numFmtId="1" fontId="30" fillId="0" borderId="68" xfId="0" applyNumberFormat="1" applyFont="1" applyBorder="1" applyAlignment="1">
      <alignment horizontal="right"/>
    </xf>
    <xf numFmtId="168" fontId="30" fillId="3" borderId="68" xfId="0" applyNumberFormat="1" applyFont="1" applyFill="1" applyBorder="1" applyAlignment="1">
      <alignment horizontal="right" vertical="center"/>
    </xf>
    <xf numFmtId="168" fontId="0" fillId="3" borderId="68" xfId="0" applyNumberFormat="1" applyFill="1" applyBorder="1"/>
    <xf numFmtId="168" fontId="0" fillId="0" borderId="68" xfId="0" applyNumberFormat="1" applyBorder="1" applyAlignment="1">
      <alignment horizontal="right" vertical="center"/>
    </xf>
    <xf numFmtId="168" fontId="40" fillId="0" borderId="68" xfId="0" applyNumberFormat="1" applyFont="1" applyBorder="1"/>
    <xf numFmtId="1" fontId="0" fillId="8" borderId="68" xfId="0" applyNumberFormat="1" applyFill="1" applyBorder="1" applyAlignment="1">
      <alignment horizontal="right"/>
    </xf>
    <xf numFmtId="168" fontId="27" fillId="9" borderId="68" xfId="17" applyNumberFormat="1" applyFont="1" applyFill="1" applyBorder="1" applyAlignment="1">
      <alignment horizontal="center" vertical="center"/>
    </xf>
    <xf numFmtId="168" fontId="37" fillId="0" borderId="68" xfId="0" applyNumberFormat="1" applyFont="1" applyBorder="1"/>
    <xf numFmtId="168" fontId="0" fillId="0" borderId="64" xfId="0" applyNumberFormat="1" applyBorder="1"/>
    <xf numFmtId="168" fontId="31" fillId="0" borderId="64" xfId="0" applyNumberFormat="1" applyFont="1" applyBorder="1"/>
    <xf numFmtId="168" fontId="31" fillId="0" borderId="64" xfId="0" applyNumberFormat="1" applyFont="1" applyBorder="1" applyAlignment="1">
      <alignment horizontal="right" vertical="center"/>
    </xf>
    <xf numFmtId="1" fontId="41" fillId="0" borderId="64" xfId="0" applyNumberFormat="1" applyFont="1" applyBorder="1" applyAlignment="1">
      <alignment horizontal="right" wrapText="1"/>
    </xf>
    <xf numFmtId="1" fontId="28" fillId="0" borderId="64" xfId="0" applyNumberFormat="1" applyFont="1" applyBorder="1" applyAlignment="1">
      <alignment horizontal="right"/>
    </xf>
    <xf numFmtId="1" fontId="28" fillId="0" borderId="64" xfId="0" applyNumberFormat="1" applyFont="1" applyBorder="1" applyAlignment="1">
      <alignment horizontal="right" wrapText="1"/>
    </xf>
    <xf numFmtId="168" fontId="28" fillId="0" borderId="64" xfId="0" applyNumberFormat="1" applyFont="1" applyBorder="1"/>
    <xf numFmtId="1" fontId="30" fillId="0" borderId="64" xfId="0" applyNumberFormat="1" applyFont="1" applyBorder="1" applyAlignment="1">
      <alignment horizontal="right" vertical="center"/>
    </xf>
    <xf numFmtId="1" fontId="42" fillId="0" borderId="64" xfId="0" applyNumberFormat="1" applyFont="1" applyBorder="1" applyAlignment="1">
      <alignment horizontal="right" wrapText="1"/>
    </xf>
    <xf numFmtId="1" fontId="43" fillId="0" borderId="64" xfId="0" applyNumberFormat="1" applyFont="1" applyBorder="1" applyAlignment="1">
      <alignment horizontal="right" wrapText="1"/>
    </xf>
    <xf numFmtId="168" fontId="30" fillId="0" borderId="64" xfId="0" applyNumberFormat="1" applyFont="1" applyBorder="1" applyAlignment="1">
      <alignment vertical="center"/>
    </xf>
    <xf numFmtId="1" fontId="0" fillId="0" borderId="74" xfId="0" applyNumberFormat="1" applyBorder="1" applyAlignment="1">
      <alignment horizontal="right"/>
    </xf>
    <xf numFmtId="1" fontId="39" fillId="0" borderId="74" xfId="0" applyNumberFormat="1" applyFont="1" applyBorder="1" applyAlignment="1">
      <alignment horizontal="right"/>
    </xf>
    <xf numFmtId="168" fontId="0" fillId="0" borderId="74" xfId="0" applyNumberFormat="1" applyBorder="1"/>
    <xf numFmtId="1" fontId="0" fillId="0" borderId="75" xfId="0" applyNumberFormat="1" applyBorder="1" applyAlignment="1">
      <alignment horizontal="right"/>
    </xf>
    <xf numFmtId="1" fontId="30" fillId="0" borderId="75" xfId="0" applyNumberFormat="1" applyFont="1" applyBorder="1" applyAlignment="1">
      <alignment horizontal="right"/>
    </xf>
    <xf numFmtId="168" fontId="0" fillId="0" borderId="75" xfId="0" applyNumberFormat="1" applyBorder="1"/>
    <xf numFmtId="168" fontId="27" fillId="0" borderId="64" xfId="0" applyNumberFormat="1" applyFont="1" applyBorder="1" applyAlignment="1">
      <alignment horizontal="right" vertical="center"/>
    </xf>
    <xf numFmtId="168" fontId="30" fillId="0" borderId="64" xfId="0" applyNumberFormat="1" applyFont="1" applyBorder="1" applyAlignment="1">
      <alignment horizontal="right" vertical="center"/>
    </xf>
    <xf numFmtId="168" fontId="27" fillId="0" borderId="64" xfId="0" applyNumberFormat="1" applyFont="1" applyBorder="1"/>
    <xf numFmtId="1" fontId="0" fillId="0" borderId="64" xfId="0" applyNumberFormat="1" applyBorder="1" applyAlignment="1">
      <alignment horizontal="right" vertical="center"/>
    </xf>
    <xf numFmtId="1" fontId="31" fillId="0" borderId="64" xfId="0" applyNumberFormat="1" applyFont="1" applyBorder="1" applyAlignment="1">
      <alignment horizontal="right" vertical="center"/>
    </xf>
    <xf numFmtId="1" fontId="30" fillId="8" borderId="64" xfId="0" applyNumberFormat="1" applyFont="1" applyFill="1" applyBorder="1" applyAlignment="1">
      <alignment horizontal="right" vertical="center"/>
    </xf>
    <xf numFmtId="1" fontId="32" fillId="0" borderId="64" xfId="0" applyNumberFormat="1" applyFont="1" applyBorder="1" applyAlignment="1">
      <alignment horizontal="right" vertical="center"/>
    </xf>
    <xf numFmtId="168" fontId="33" fillId="0" borderId="64" xfId="0" applyNumberFormat="1" applyFont="1" applyBorder="1"/>
    <xf numFmtId="168" fontId="27" fillId="0" borderId="64" xfId="0" applyNumberFormat="1" applyFont="1" applyBorder="1" applyAlignment="1">
      <alignment horizontal="center" vertical="center"/>
    </xf>
    <xf numFmtId="168" fontId="30" fillId="0" borderId="64" xfId="0" applyNumberFormat="1" applyFont="1" applyBorder="1"/>
    <xf numFmtId="168" fontId="30" fillId="0" borderId="64" xfId="0" applyNumberFormat="1" applyFont="1" applyBorder="1" applyAlignment="1">
      <alignment horizontal="center" vertical="center"/>
    </xf>
    <xf numFmtId="168" fontId="30" fillId="3" borderId="64" xfId="0" applyNumberFormat="1" applyFont="1" applyFill="1" applyBorder="1" applyAlignment="1">
      <alignment vertical="center"/>
    </xf>
    <xf numFmtId="168" fontId="0" fillId="3" borderId="64" xfId="0" applyNumberFormat="1" applyFill="1" applyBorder="1"/>
    <xf numFmtId="1" fontId="27" fillId="0" borderId="64" xfId="0" applyNumberFormat="1" applyFont="1" applyBorder="1" applyAlignment="1">
      <alignment horizontal="right" vertical="center"/>
    </xf>
    <xf numFmtId="1" fontId="31" fillId="8" borderId="64" xfId="0" applyNumberFormat="1" applyFont="1" applyFill="1" applyBorder="1" applyAlignment="1">
      <alignment horizontal="right" vertical="center"/>
    </xf>
    <xf numFmtId="168" fontId="0" fillId="0" borderId="64" xfId="0" applyNumberFormat="1" applyBorder="1" applyAlignment="1">
      <alignment horizontal="right" vertical="center"/>
    </xf>
    <xf numFmtId="168" fontId="36" fillId="9" borderId="64" xfId="0" applyNumberFormat="1" applyFont="1" applyFill="1" applyBorder="1"/>
    <xf numFmtId="168" fontId="36" fillId="0" borderId="64" xfId="0" applyNumberFormat="1" applyFont="1" applyBorder="1"/>
    <xf numFmtId="168" fontId="0" fillId="0" borderId="64" xfId="0" quotePrefix="1" applyNumberFormat="1" applyBorder="1"/>
    <xf numFmtId="0" fontId="27" fillId="0" borderId="0" xfId="0" applyFont="1"/>
    <xf numFmtId="6" fontId="46" fillId="10" borderId="33" xfId="0" applyNumberFormat="1" applyFont="1" applyFill="1" applyBorder="1" applyAlignment="1">
      <alignment horizontal="center" vertical="top"/>
    </xf>
    <xf numFmtId="6" fontId="46" fillId="10" borderId="32" xfId="0" applyNumberFormat="1" applyFont="1" applyFill="1" applyBorder="1" applyAlignment="1">
      <alignment horizontal="center" vertical="top"/>
    </xf>
    <xf numFmtId="0" fontId="46" fillId="10" borderId="49" xfId="0" applyFont="1" applyFill="1" applyBorder="1"/>
    <xf numFmtId="0" fontId="47" fillId="0" borderId="76" xfId="0" applyFont="1" applyBorder="1" applyAlignment="1">
      <alignment horizontal="center" vertical="top"/>
    </xf>
    <xf numFmtId="0" fontId="47" fillId="0" borderId="5" xfId="0" applyFont="1" applyBorder="1" applyAlignment="1">
      <alignment horizontal="center" vertical="top"/>
    </xf>
    <xf numFmtId="0" fontId="47" fillId="0" borderId="40" xfId="0" applyFont="1" applyBorder="1"/>
    <xf numFmtId="6" fontId="47" fillId="0" borderId="54" xfId="0" applyNumberFormat="1" applyFont="1" applyBorder="1" applyAlignment="1">
      <alignment horizontal="center" vertical="top"/>
    </xf>
    <xf numFmtId="6" fontId="47" fillId="0" borderId="1" xfId="0" applyNumberFormat="1" applyFont="1" applyBorder="1" applyAlignment="1">
      <alignment horizontal="center" vertical="top"/>
    </xf>
    <xf numFmtId="0" fontId="47" fillId="0" borderId="39" xfId="0" applyFont="1" applyBorder="1"/>
    <xf numFmtId="0" fontId="47" fillId="0" borderId="54" xfId="0" applyFont="1" applyBorder="1" applyAlignment="1">
      <alignment horizontal="center" vertical="top"/>
    </xf>
    <xf numFmtId="0" fontId="47" fillId="0" borderId="1" xfId="0" applyFont="1" applyBorder="1" applyAlignment="1">
      <alignment horizontal="center" vertical="top"/>
    </xf>
    <xf numFmtId="6" fontId="27" fillId="0" borderId="0" xfId="0" applyNumberFormat="1" applyFont="1"/>
    <xf numFmtId="6" fontId="46" fillId="10" borderId="54" xfId="0" applyNumberFormat="1" applyFont="1" applyFill="1" applyBorder="1" applyAlignment="1">
      <alignment horizontal="center" vertical="top"/>
    </xf>
    <xf numFmtId="6" fontId="46" fillId="10" borderId="1" xfId="0" applyNumberFormat="1" applyFont="1" applyFill="1" applyBorder="1" applyAlignment="1">
      <alignment horizontal="center" vertical="top"/>
    </xf>
    <xf numFmtId="0" fontId="46" fillId="10" borderId="39" xfId="0" applyFont="1" applyFill="1" applyBorder="1"/>
    <xf numFmtId="0" fontId="46" fillId="10" borderId="54" xfId="0" applyFont="1" applyFill="1" applyBorder="1" applyAlignment="1">
      <alignment horizontal="center" vertical="top"/>
    </xf>
    <xf numFmtId="0" fontId="46" fillId="10" borderId="1" xfId="0" applyFont="1" applyFill="1" applyBorder="1" applyAlignment="1">
      <alignment horizontal="center" vertical="top"/>
    </xf>
    <xf numFmtId="0" fontId="0" fillId="0" borderId="0" xfId="0" applyAlignment="1">
      <alignment horizontal="center" vertical="center"/>
    </xf>
    <xf numFmtId="0" fontId="46" fillId="10" borderId="62" xfId="0" applyFont="1" applyFill="1" applyBorder="1" applyAlignment="1">
      <alignment horizontal="center" vertical="top"/>
    </xf>
    <xf numFmtId="0" fontId="46" fillId="10" borderId="77" xfId="0" applyFont="1" applyFill="1" applyBorder="1" applyAlignment="1">
      <alignment horizontal="center" vertical="top"/>
    </xf>
    <xf numFmtId="0" fontId="46" fillId="10" borderId="60" xfId="0" applyFont="1" applyFill="1" applyBorder="1" applyAlignment="1">
      <alignment horizontal="left" vertical="top"/>
    </xf>
    <xf numFmtId="0" fontId="7" fillId="0" borderId="0" xfId="0" applyFont="1"/>
    <xf numFmtId="9" fontId="0" fillId="0" borderId="0" xfId="0" applyNumberFormat="1"/>
    <xf numFmtId="0" fontId="0" fillId="0" borderId="0" xfId="0" quotePrefix="1"/>
    <xf numFmtId="0" fontId="6" fillId="0" borderId="0" xfId="0" applyFont="1"/>
    <xf numFmtId="9" fontId="6" fillId="0" borderId="0" xfId="0" applyNumberFormat="1" applyFont="1"/>
    <xf numFmtId="0" fontId="8" fillId="3" borderId="7" xfId="3" applyFill="1" applyBorder="1" applyAlignment="1" applyProtection="1">
      <alignment horizontal="center" vertical="center"/>
      <protection hidden="1"/>
    </xf>
    <xf numFmtId="0" fontId="8" fillId="3" borderId="1" xfId="3" applyFill="1" applyBorder="1" applyAlignment="1" applyProtection="1">
      <alignment horizontal="center" vertical="center"/>
      <protection hidden="1"/>
    </xf>
    <xf numFmtId="0" fontId="8" fillId="3" borderId="16" xfId="3" applyFill="1" applyBorder="1" applyAlignment="1" applyProtection="1">
      <alignment horizontal="center" vertical="center"/>
      <protection hidden="1"/>
    </xf>
    <xf numFmtId="0" fontId="8" fillId="3" borderId="5" xfId="3" applyFill="1" applyBorder="1" applyAlignment="1" applyProtection="1">
      <alignment horizontal="center" vertical="center"/>
      <protection hidden="1"/>
    </xf>
    <xf numFmtId="165" fontId="8" fillId="3" borderId="7" xfId="3" applyNumberFormat="1" applyFill="1" applyBorder="1" applyAlignment="1" applyProtection="1">
      <alignment horizontal="center" vertical="center"/>
      <protection hidden="1"/>
    </xf>
    <xf numFmtId="165" fontId="8" fillId="3" borderId="1" xfId="3" applyNumberFormat="1" applyFill="1" applyBorder="1" applyAlignment="1" applyProtection="1">
      <alignment horizontal="center" vertical="center"/>
      <protection hidden="1"/>
    </xf>
    <xf numFmtId="165" fontId="8" fillId="3" borderId="16" xfId="3" applyNumberFormat="1" applyFill="1" applyBorder="1" applyAlignment="1" applyProtection="1">
      <alignment horizontal="center" vertical="center"/>
      <protection hidden="1"/>
    </xf>
    <xf numFmtId="168" fontId="8" fillId="3" borderId="15" xfId="3" applyNumberFormat="1" applyFill="1" applyBorder="1" applyAlignment="1" applyProtection="1">
      <alignment horizontal="center"/>
      <protection hidden="1"/>
    </xf>
    <xf numFmtId="168" fontId="8" fillId="3" borderId="13" xfId="3" applyNumberFormat="1" applyFill="1" applyBorder="1" applyAlignment="1" applyProtection="1">
      <alignment horizontal="center"/>
      <protection hidden="1"/>
    </xf>
    <xf numFmtId="168" fontId="8" fillId="3" borderId="18" xfId="3" applyNumberFormat="1" applyFill="1" applyBorder="1" applyAlignment="1" applyProtection="1">
      <alignment horizontal="center"/>
      <protection hidden="1"/>
    </xf>
    <xf numFmtId="165" fontId="27" fillId="0" borderId="32" xfId="0" applyNumberFormat="1" applyFont="1" applyBorder="1" applyAlignment="1" applyProtection="1">
      <alignment horizontal="center"/>
      <protection hidden="1"/>
    </xf>
    <xf numFmtId="168" fontId="7" fillId="3" borderId="31" xfId="3" applyNumberFormat="1" applyFont="1" applyFill="1" applyBorder="1" applyAlignment="1" applyProtection="1">
      <alignment horizontal="center"/>
      <protection hidden="1"/>
    </xf>
    <xf numFmtId="168" fontId="7" fillId="3" borderId="32" xfId="3" applyNumberFormat="1" applyFont="1" applyFill="1" applyBorder="1" applyAlignment="1" applyProtection="1">
      <alignment horizontal="center"/>
      <protection hidden="1"/>
    </xf>
    <xf numFmtId="168" fontId="7" fillId="3" borderId="32" xfId="0" applyNumberFormat="1" applyFont="1" applyFill="1" applyBorder="1" applyAlignment="1" applyProtection="1">
      <alignment vertical="center"/>
      <protection hidden="1"/>
    </xf>
    <xf numFmtId="168" fontId="7" fillId="3" borderId="32" xfId="0" applyNumberFormat="1" applyFont="1" applyFill="1" applyBorder="1" applyAlignment="1" applyProtection="1">
      <alignment horizontal="center" vertical="center"/>
      <protection hidden="1"/>
    </xf>
    <xf numFmtId="44" fontId="6" fillId="2" borderId="7" xfId="16" applyFont="1" applyFill="1" applyBorder="1" applyAlignment="1" applyProtection="1">
      <alignment horizontal="center" vertical="top"/>
      <protection hidden="1"/>
    </xf>
    <xf numFmtId="1" fontId="8" fillId="2" borderId="13" xfId="3" applyNumberFormat="1" applyFill="1" applyBorder="1" applyAlignment="1" applyProtection="1">
      <alignment horizontal="center"/>
      <protection locked="0"/>
    </xf>
    <xf numFmtId="9" fontId="44" fillId="0" borderId="0" xfId="0" applyNumberFormat="1" applyFont="1"/>
    <xf numFmtId="170" fontId="6" fillId="2" borderId="59" xfId="3" applyNumberFormat="1" applyFont="1" applyFill="1" applyBorder="1" applyAlignment="1" applyProtection="1">
      <alignment horizontal="center"/>
      <protection locked="0"/>
    </xf>
    <xf numFmtId="170" fontId="6" fillId="2" borderId="46" xfId="3" applyNumberFormat="1" applyFont="1" applyFill="1" applyBorder="1" applyAlignment="1" applyProtection="1">
      <alignment horizontal="center"/>
      <protection locked="0"/>
    </xf>
    <xf numFmtId="170" fontId="6" fillId="2" borderId="48" xfId="3" applyNumberFormat="1" applyFont="1" applyFill="1" applyBorder="1" applyAlignment="1" applyProtection="1">
      <alignment horizontal="center"/>
      <protection locked="0"/>
    </xf>
    <xf numFmtId="44" fontId="7" fillId="2" borderId="32" xfId="16" applyFont="1" applyFill="1" applyBorder="1" applyAlignment="1" applyProtection="1">
      <alignment horizontal="center" vertical="top"/>
      <protection hidden="1"/>
    </xf>
    <xf numFmtId="44" fontId="6" fillId="2" borderId="9" xfId="16" applyFont="1" applyFill="1" applyBorder="1" applyAlignment="1" applyProtection="1">
      <alignment horizontal="center" vertical="top"/>
      <protection hidden="1"/>
    </xf>
    <xf numFmtId="44" fontId="7" fillId="2" borderId="51" xfId="16" applyFont="1" applyFill="1" applyBorder="1" applyAlignment="1" applyProtection="1">
      <alignment horizontal="center" vertical="top"/>
      <protection hidden="1"/>
    </xf>
    <xf numFmtId="0" fontId="53" fillId="12" borderId="0" xfId="0" applyFont="1" applyFill="1" applyProtection="1">
      <protection hidden="1"/>
    </xf>
    <xf numFmtId="165" fontId="8" fillId="3" borderId="12" xfId="3" applyNumberFormat="1" applyFill="1" applyBorder="1" applyAlignment="1" applyProtection="1">
      <alignment horizontal="center" vertical="center"/>
      <protection hidden="1"/>
    </xf>
    <xf numFmtId="165" fontId="8" fillId="3" borderId="50" xfId="3" applyNumberFormat="1" applyFill="1" applyBorder="1" applyAlignment="1" applyProtection="1">
      <alignment horizontal="center" vertical="center"/>
      <protection hidden="1"/>
    </xf>
    <xf numFmtId="165" fontId="8" fillId="3" borderId="79" xfId="3" applyNumberFormat="1" applyFill="1" applyBorder="1" applyAlignment="1" applyProtection="1">
      <alignment horizontal="center" vertical="center"/>
      <protection hidden="1"/>
    </xf>
    <xf numFmtId="165" fontId="8" fillId="3" borderId="78" xfId="3" applyNumberFormat="1" applyFill="1" applyBorder="1" applyAlignment="1" applyProtection="1">
      <alignment horizontal="center" vertical="center"/>
      <protection hidden="1"/>
    </xf>
    <xf numFmtId="168" fontId="7" fillId="3" borderId="78" xfId="16" applyNumberFormat="1" applyFont="1" applyFill="1" applyBorder="1" applyAlignment="1" applyProtection="1">
      <alignment horizontal="center" vertical="center"/>
      <protection hidden="1"/>
    </xf>
    <xf numFmtId="168" fontId="11" fillId="0" borderId="51" xfId="0" applyNumberFormat="1" applyFont="1" applyBorder="1" applyAlignment="1" applyProtection="1">
      <alignment horizontal="center"/>
      <protection hidden="1"/>
    </xf>
    <xf numFmtId="168" fontId="11" fillId="0" borderId="78" xfId="0" applyNumberFormat="1" applyFont="1" applyBorder="1" applyAlignment="1" applyProtection="1">
      <alignment horizontal="center"/>
      <protection hidden="1"/>
    </xf>
    <xf numFmtId="0" fontId="8" fillId="3" borderId="0" xfId="3" applyFill="1" applyProtection="1">
      <protection hidden="1"/>
    </xf>
    <xf numFmtId="0" fontId="0" fillId="3" borderId="0" xfId="0" applyFill="1" applyProtection="1">
      <protection hidden="1"/>
    </xf>
    <xf numFmtId="0" fontId="0" fillId="11" borderId="0" xfId="0" applyFill="1" applyProtection="1">
      <protection hidden="1"/>
    </xf>
    <xf numFmtId="0" fontId="0" fillId="0" borderId="0" xfId="0" applyProtection="1">
      <protection hidden="1"/>
    </xf>
    <xf numFmtId="0" fontId="6" fillId="3" borderId="0" xfId="1" applyFill="1" applyProtection="1">
      <protection hidden="1"/>
    </xf>
    <xf numFmtId="0" fontId="7" fillId="3" borderId="0" xfId="1" applyFont="1" applyFill="1" applyAlignment="1" applyProtection="1">
      <alignment horizontal="center"/>
      <protection hidden="1"/>
    </xf>
    <xf numFmtId="0" fontId="49" fillId="3" borderId="0" xfId="0" applyFont="1" applyFill="1" applyAlignment="1" applyProtection="1">
      <alignment horizontal="center"/>
      <protection hidden="1"/>
    </xf>
    <xf numFmtId="0" fontId="0" fillId="3" borderId="24" xfId="0" applyFill="1" applyBorder="1" applyProtection="1">
      <protection hidden="1"/>
    </xf>
    <xf numFmtId="0" fontId="16" fillId="3" borderId="0" xfId="7" applyFont="1" applyFill="1" applyAlignment="1" applyProtection="1">
      <alignment horizontal="left" vertical="center"/>
      <protection hidden="1"/>
    </xf>
    <xf numFmtId="0" fontId="0" fillId="3" borderId="0" xfId="0" applyFill="1" applyAlignment="1" applyProtection="1">
      <alignment horizontal="left"/>
      <protection hidden="1"/>
    </xf>
    <xf numFmtId="0" fontId="0" fillId="3" borderId="47" xfId="0" applyFill="1" applyBorder="1" applyProtection="1">
      <protection hidden="1"/>
    </xf>
    <xf numFmtId="0" fontId="51" fillId="3" borderId="0" xfId="0" applyFont="1" applyFill="1" applyAlignment="1" applyProtection="1">
      <alignment horizontal="left"/>
      <protection hidden="1"/>
    </xf>
    <xf numFmtId="0" fontId="9" fillId="3" borderId="0" xfId="3" applyFont="1" applyFill="1" applyAlignment="1" applyProtection="1">
      <alignment horizontal="left"/>
      <protection hidden="1"/>
    </xf>
    <xf numFmtId="0" fontId="8" fillId="3" borderId="24" xfId="3" applyFill="1" applyBorder="1" applyAlignment="1" applyProtection="1">
      <alignment horizontal="center" vertical="center"/>
      <protection hidden="1"/>
    </xf>
    <xf numFmtId="0" fontId="8" fillId="3" borderId="47" xfId="3" applyFill="1" applyBorder="1" applyAlignment="1" applyProtection="1">
      <alignment horizontal="center" vertical="center"/>
      <protection hidden="1"/>
    </xf>
    <xf numFmtId="0" fontId="8" fillId="3" borderId="32" xfId="3" applyFill="1" applyBorder="1" applyAlignment="1" applyProtection="1">
      <alignment horizontal="center" vertical="center"/>
      <protection hidden="1"/>
    </xf>
    <xf numFmtId="0" fontId="8" fillId="3" borderId="0" xfId="3" applyFill="1" applyAlignment="1" applyProtection="1">
      <alignment horizontal="center" vertical="center"/>
      <protection hidden="1"/>
    </xf>
    <xf numFmtId="0" fontId="18" fillId="3" borderId="0" xfId="0" applyFont="1" applyFill="1" applyProtection="1">
      <protection hidden="1"/>
    </xf>
    <xf numFmtId="0" fontId="7" fillId="3" borderId="30" xfId="3" applyFont="1" applyFill="1" applyBorder="1" applyProtection="1">
      <protection hidden="1"/>
    </xf>
    <xf numFmtId="0" fontId="7" fillId="3" borderId="32" xfId="3" applyFont="1" applyFill="1" applyBorder="1" applyAlignment="1" applyProtection="1">
      <alignment horizontal="left" vertical="center"/>
      <protection hidden="1"/>
    </xf>
    <xf numFmtId="0" fontId="7" fillId="3" borderId="51" xfId="3" applyFont="1" applyFill="1" applyBorder="1" applyProtection="1">
      <protection hidden="1"/>
    </xf>
    <xf numFmtId="0" fontId="7" fillId="3" borderId="50" xfId="3" applyFont="1" applyFill="1" applyBorder="1" applyProtection="1">
      <protection hidden="1"/>
    </xf>
    <xf numFmtId="0" fontId="9" fillId="3" borderId="0" xfId="0" applyFont="1" applyFill="1" applyAlignment="1" applyProtection="1">
      <alignment horizontal="left"/>
      <protection hidden="1"/>
    </xf>
    <xf numFmtId="0" fontId="7" fillId="3" borderId="49" xfId="0" applyFont="1" applyFill="1" applyBorder="1" applyProtection="1">
      <protection hidden="1"/>
    </xf>
    <xf numFmtId="0" fontId="7" fillId="3" borderId="51" xfId="0" applyFont="1" applyFill="1" applyBorder="1" applyAlignment="1" applyProtection="1">
      <alignment horizontal="left" vertical="center"/>
      <protection hidden="1"/>
    </xf>
    <xf numFmtId="0" fontId="7" fillId="3" borderId="32" xfId="0" applyFont="1" applyFill="1" applyBorder="1" applyAlignment="1" applyProtection="1">
      <alignment horizontal="left" vertical="center"/>
      <protection hidden="1"/>
    </xf>
    <xf numFmtId="0" fontId="0" fillId="0" borderId="0" xfId="0" applyAlignment="1" applyProtection="1">
      <alignment horizontal="center"/>
      <protection hidden="1"/>
    </xf>
    <xf numFmtId="0" fontId="7" fillId="3" borderId="51" xfId="3" applyFont="1" applyFill="1" applyBorder="1" applyAlignment="1" applyProtection="1">
      <alignment horizontal="left" vertical="center"/>
      <protection hidden="1"/>
    </xf>
    <xf numFmtId="0" fontId="7" fillId="3" borderId="32" xfId="3" applyFont="1" applyFill="1" applyBorder="1" applyProtection="1">
      <protection hidden="1"/>
    </xf>
    <xf numFmtId="0" fontId="7" fillId="3" borderId="0" xfId="0" applyFont="1" applyFill="1" applyProtection="1">
      <protection hidden="1"/>
    </xf>
    <xf numFmtId="0" fontId="7" fillId="2" borderId="10" xfId="0" applyFont="1" applyFill="1" applyBorder="1" applyAlignment="1" applyProtection="1">
      <alignment vertical="top"/>
      <protection hidden="1"/>
    </xf>
    <xf numFmtId="0" fontId="7" fillId="2" borderId="11" xfId="0" applyFont="1" applyFill="1" applyBorder="1" applyAlignment="1" applyProtection="1">
      <alignment vertical="top"/>
      <protection hidden="1"/>
    </xf>
    <xf numFmtId="0" fontId="7" fillId="2" borderId="6" xfId="0" applyFont="1" applyFill="1" applyBorder="1" applyProtection="1">
      <protection hidden="1"/>
    </xf>
    <xf numFmtId="0" fontId="7" fillId="2" borderId="9" xfId="0" applyFont="1" applyFill="1" applyBorder="1" applyProtection="1">
      <protection hidden="1"/>
    </xf>
    <xf numFmtId="0" fontId="7" fillId="2" borderId="12" xfId="0" applyFont="1" applyFill="1" applyBorder="1" applyProtection="1">
      <protection hidden="1"/>
    </xf>
    <xf numFmtId="0" fontId="0" fillId="11" borderId="0" xfId="0" applyFill="1" applyAlignment="1" applyProtection="1">
      <alignment horizontal="center"/>
      <protection hidden="1"/>
    </xf>
    <xf numFmtId="165" fontId="27" fillId="0" borderId="0" xfId="0" applyNumberFormat="1" applyFont="1" applyAlignment="1" applyProtection="1">
      <alignment horizontal="center"/>
      <protection hidden="1"/>
    </xf>
    <xf numFmtId="165" fontId="8" fillId="3" borderId="0" xfId="3" applyNumberFormat="1" applyFill="1" applyAlignment="1" applyProtection="1">
      <alignment horizontal="center" vertical="center"/>
      <protection hidden="1"/>
    </xf>
    <xf numFmtId="0" fontId="7" fillId="3" borderId="13" xfId="0" applyFont="1" applyFill="1" applyBorder="1" applyAlignment="1" applyProtection="1">
      <alignment horizontal="center"/>
      <protection hidden="1"/>
    </xf>
    <xf numFmtId="168" fontId="7" fillId="3" borderId="13" xfId="0" applyNumberFormat="1" applyFont="1" applyFill="1" applyBorder="1" applyProtection="1">
      <protection hidden="1"/>
    </xf>
    <xf numFmtId="0" fontId="11" fillId="3" borderId="6" xfId="0" applyFont="1" applyFill="1" applyBorder="1" applyProtection="1">
      <protection hidden="1"/>
    </xf>
    <xf numFmtId="0" fontId="7" fillId="3" borderId="9" xfId="0" applyFont="1" applyFill="1" applyBorder="1" applyProtection="1">
      <protection hidden="1"/>
    </xf>
    <xf numFmtId="0" fontId="7" fillId="3" borderId="12" xfId="0" applyFont="1" applyFill="1" applyBorder="1" applyProtection="1">
      <protection hidden="1"/>
    </xf>
    <xf numFmtId="168" fontId="7" fillId="3" borderId="0" xfId="0" applyNumberFormat="1" applyFont="1" applyFill="1" applyProtection="1">
      <protection hidden="1"/>
    </xf>
    <xf numFmtId="0" fontId="14" fillId="0" borderId="0" xfId="19" applyFont="1" applyAlignment="1" applyProtection="1">
      <alignment horizontal="left" vertical="center" wrapText="1"/>
      <protection locked="0"/>
    </xf>
    <xf numFmtId="0" fontId="54" fillId="0" borderId="0" xfId="19" applyProtection="1">
      <protection locked="0"/>
    </xf>
    <xf numFmtId="0" fontId="54" fillId="0" borderId="0" xfId="19"/>
    <xf numFmtId="0" fontId="6" fillId="0" borderId="0" xfId="19" applyFont="1" applyAlignment="1">
      <alignment horizontal="left" wrapText="1"/>
    </xf>
    <xf numFmtId="0" fontId="56" fillId="0" borderId="0" xfId="20" applyFont="1" applyAlignment="1" applyProtection="1">
      <alignment wrapText="1"/>
    </xf>
    <xf numFmtId="0" fontId="17" fillId="0" borderId="0" xfId="19" applyFont="1" applyAlignment="1">
      <alignment horizontal="left" vertical="center" wrapText="1"/>
    </xf>
    <xf numFmtId="0" fontId="7" fillId="0" borderId="0" xfId="19" applyFont="1"/>
    <xf numFmtId="0" fontId="7" fillId="0" borderId="27" xfId="19" applyFont="1" applyBorder="1" applyAlignment="1" applyProtection="1">
      <alignment horizontal="center" vertical="center" wrapText="1"/>
      <protection locked="0"/>
    </xf>
    <xf numFmtId="0" fontId="7" fillId="0" borderId="27" xfId="19" applyFont="1" applyBorder="1" applyAlignment="1" applyProtection="1">
      <alignment horizontal="center" vertical="center"/>
      <protection locked="0"/>
    </xf>
    <xf numFmtId="0" fontId="54" fillId="13" borderId="28" xfId="19" applyFill="1" applyBorder="1" applyAlignment="1" applyProtection="1">
      <alignment horizontal="center" vertical="center"/>
      <protection locked="0"/>
    </xf>
    <xf numFmtId="172" fontId="54" fillId="13" borderId="28" xfId="19" applyNumberFormat="1" applyFill="1" applyBorder="1" applyAlignment="1" applyProtection="1">
      <alignment horizontal="center" vertical="center"/>
      <protection locked="0"/>
    </xf>
    <xf numFmtId="9" fontId="54" fillId="13" borderId="28" xfId="19" applyNumberFormat="1" applyFill="1" applyBorder="1" applyAlignment="1" applyProtection="1">
      <alignment horizontal="center" vertical="center"/>
      <protection locked="0"/>
    </xf>
    <xf numFmtId="172" fontId="54" fillId="0" borderId="28" xfId="19" applyNumberFormat="1" applyBorder="1" applyAlignment="1">
      <alignment horizontal="center" vertical="center"/>
    </xf>
    <xf numFmtId="0" fontId="54" fillId="13" borderId="29" xfId="19" applyFill="1" applyBorder="1" applyAlignment="1" applyProtection="1">
      <alignment horizontal="center" vertical="center"/>
      <protection locked="0"/>
    </xf>
    <xf numFmtId="172" fontId="54" fillId="13" borderId="29" xfId="19" applyNumberFormat="1" applyFill="1" applyBorder="1" applyAlignment="1" applyProtection="1">
      <alignment horizontal="center" vertical="center"/>
      <protection locked="0"/>
    </xf>
    <xf numFmtId="9" fontId="54" fillId="13" borderId="29" xfId="19" applyNumberFormat="1" applyFill="1" applyBorder="1" applyAlignment="1" applyProtection="1">
      <alignment horizontal="center" vertical="center"/>
      <protection locked="0"/>
    </xf>
    <xf numFmtId="172" fontId="54" fillId="0" borderId="29" xfId="19" applyNumberFormat="1" applyBorder="1" applyAlignment="1">
      <alignment horizontal="center" vertical="center"/>
    </xf>
    <xf numFmtId="0" fontId="7" fillId="0" borderId="9" xfId="19" applyFont="1" applyBorder="1" applyProtection="1">
      <protection locked="0"/>
    </xf>
    <xf numFmtId="0" fontId="54" fillId="0" borderId="12" xfId="19" applyBorder="1" applyProtection="1">
      <protection locked="0"/>
    </xf>
    <xf numFmtId="172" fontId="7" fillId="0" borderId="7" xfId="19" applyNumberFormat="1" applyFont="1" applyBorder="1" applyAlignment="1">
      <alignment horizontal="center" vertical="center"/>
    </xf>
    <xf numFmtId="0" fontId="7" fillId="0" borderId="4" xfId="19" applyFont="1" applyBorder="1" applyProtection="1">
      <protection locked="0"/>
    </xf>
    <xf numFmtId="0" fontId="54" fillId="0" borderId="3" xfId="19" applyBorder="1" applyProtection="1">
      <protection locked="0"/>
    </xf>
    <xf numFmtId="0" fontId="7" fillId="0" borderId="1" xfId="19" applyFont="1" applyBorder="1" applyAlignment="1" applyProtection="1">
      <alignment horizontal="center"/>
      <protection locked="0"/>
    </xf>
    <xf numFmtId="172" fontId="6" fillId="13" borderId="1" xfId="19" applyNumberFormat="1" applyFont="1" applyFill="1" applyBorder="1" applyProtection="1">
      <protection locked="0"/>
    </xf>
    <xf numFmtId="172" fontId="7" fillId="0" borderId="7" xfId="19" applyNumberFormat="1" applyFont="1" applyBorder="1"/>
    <xf numFmtId="0" fontId="7" fillId="0" borderId="0" xfId="19" applyFont="1" applyProtection="1">
      <protection locked="0"/>
    </xf>
    <xf numFmtId="172" fontId="6" fillId="13" borderId="7" xfId="19" applyNumberFormat="1" applyFont="1" applyFill="1" applyBorder="1" applyProtection="1">
      <protection locked="0"/>
    </xf>
    <xf numFmtId="172" fontId="7" fillId="0" borderId="0" xfId="19" applyNumberFormat="1" applyFont="1" applyProtection="1">
      <protection locked="0"/>
    </xf>
    <xf numFmtId="172" fontId="6" fillId="13" borderId="1" xfId="19" applyNumberFormat="1" applyFont="1" applyFill="1" applyBorder="1" applyAlignment="1" applyProtection="1">
      <alignment horizontal="center"/>
      <protection locked="0"/>
    </xf>
    <xf numFmtId="0" fontId="54" fillId="0" borderId="4" xfId="19" applyBorder="1"/>
    <xf numFmtId="0" fontId="54" fillId="0" borderId="3" xfId="19" applyBorder="1"/>
    <xf numFmtId="0" fontId="7" fillId="0" borderId="1" xfId="19" applyFont="1" applyBorder="1" applyAlignment="1">
      <alignment horizontal="center"/>
    </xf>
    <xf numFmtId="172" fontId="54" fillId="0" borderId="1" xfId="19" applyNumberFormat="1" applyBorder="1"/>
    <xf numFmtId="0" fontId="54" fillId="0" borderId="9" xfId="19" applyBorder="1"/>
    <xf numFmtId="0" fontId="54" fillId="0" borderId="12" xfId="19" applyBorder="1"/>
    <xf numFmtId="0" fontId="54" fillId="0" borderId="6" xfId="19" applyBorder="1"/>
    <xf numFmtId="0" fontId="54" fillId="0" borderId="2" xfId="19" applyBorder="1"/>
    <xf numFmtId="0" fontId="7" fillId="0" borderId="4" xfId="19" applyFont="1" applyBorder="1"/>
    <xf numFmtId="172" fontId="7" fillId="0" borderId="1" xfId="19" applyNumberFormat="1" applyFont="1" applyBorder="1"/>
    <xf numFmtId="0" fontId="17" fillId="0" borderId="0" xfId="19" applyFont="1" applyProtection="1">
      <protection locked="0"/>
    </xf>
    <xf numFmtId="0" fontId="7" fillId="13" borderId="0" xfId="19" applyFont="1" applyFill="1" applyAlignment="1" applyProtection="1">
      <alignment vertical="top"/>
      <protection locked="0"/>
    </xf>
    <xf numFmtId="0" fontId="54" fillId="13" borderId="0" xfId="19" applyFill="1" applyProtection="1">
      <protection locked="0"/>
    </xf>
    <xf numFmtId="0" fontId="7" fillId="13" borderId="0" xfId="19" applyFont="1" applyFill="1" applyProtection="1">
      <protection locked="0"/>
    </xf>
    <xf numFmtId="0" fontId="6" fillId="13" borderId="0" xfId="19" applyFont="1" applyFill="1" applyProtection="1">
      <protection locked="0"/>
    </xf>
    <xf numFmtId="0" fontId="11" fillId="0" borderId="9" xfId="0" applyFont="1" applyBorder="1" applyProtection="1">
      <protection hidden="1"/>
    </xf>
    <xf numFmtId="0" fontId="7" fillId="2" borderId="0" xfId="0" applyFont="1" applyFill="1" applyProtection="1">
      <protection hidden="1"/>
    </xf>
    <xf numFmtId="0" fontId="23" fillId="0" borderId="0" xfId="21" applyFont="1" applyProtection="1">
      <protection hidden="1"/>
    </xf>
    <xf numFmtId="0" fontId="3" fillId="0" borderId="0" xfId="21" applyProtection="1">
      <protection hidden="1"/>
    </xf>
    <xf numFmtId="0" fontId="24" fillId="5" borderId="0" xfId="21" applyFont="1" applyFill="1" applyProtection="1">
      <protection hidden="1"/>
    </xf>
    <xf numFmtId="0" fontId="24" fillId="0" borderId="0" xfId="21" applyFont="1" applyProtection="1">
      <protection hidden="1"/>
    </xf>
    <xf numFmtId="0" fontId="25" fillId="0" borderId="0" xfId="21" applyFont="1" applyProtection="1">
      <protection hidden="1"/>
    </xf>
    <xf numFmtId="0" fontId="26" fillId="0" borderId="0" xfId="21" applyFont="1" applyProtection="1">
      <protection hidden="1"/>
    </xf>
    <xf numFmtId="0" fontId="11" fillId="3" borderId="4" xfId="0" applyFont="1" applyFill="1" applyBorder="1" applyProtection="1">
      <protection hidden="1"/>
    </xf>
    <xf numFmtId="0" fontId="11" fillId="3" borderId="0" xfId="0" applyFont="1" applyFill="1" applyProtection="1">
      <protection hidden="1"/>
    </xf>
    <xf numFmtId="0" fontId="11" fillId="3" borderId="3" xfId="0" applyFont="1" applyFill="1" applyBorder="1" applyProtection="1">
      <protection hidden="1"/>
    </xf>
    <xf numFmtId="0" fontId="11" fillId="3" borderId="3" xfId="0" applyFont="1" applyFill="1" applyBorder="1" applyAlignment="1" applyProtection="1">
      <alignment horizontal="center"/>
      <protection hidden="1"/>
    </xf>
    <xf numFmtId="0" fontId="11" fillId="3" borderId="13" xfId="0" applyFont="1" applyFill="1" applyBorder="1" applyProtection="1">
      <protection hidden="1"/>
    </xf>
    <xf numFmtId="168" fontId="11" fillId="3" borderId="13" xfId="0" applyNumberFormat="1" applyFont="1" applyFill="1" applyBorder="1" applyProtection="1">
      <protection hidden="1"/>
    </xf>
    <xf numFmtId="171" fontId="11" fillId="3" borderId="0" xfId="0" applyNumberFormat="1" applyFont="1" applyFill="1" applyProtection="1">
      <protection hidden="1"/>
    </xf>
    <xf numFmtId="0" fontId="11" fillId="11" borderId="0" xfId="0" applyFont="1" applyFill="1" applyProtection="1">
      <protection hidden="1"/>
    </xf>
    <xf numFmtId="0" fontId="11" fillId="0" borderId="0" xfId="0" applyFont="1" applyProtection="1">
      <protection hidden="1"/>
    </xf>
    <xf numFmtId="0" fontId="27" fillId="0" borderId="0" xfId="0" applyFont="1" applyProtection="1">
      <protection hidden="1"/>
    </xf>
    <xf numFmtId="168" fontId="11" fillId="3" borderId="0" xfId="0" applyNumberFormat="1" applyFont="1" applyFill="1" applyProtection="1">
      <protection hidden="1"/>
    </xf>
    <xf numFmtId="0" fontId="11" fillId="3" borderId="12" xfId="0" applyFont="1" applyFill="1" applyBorder="1" applyProtection="1">
      <protection hidden="1"/>
    </xf>
    <xf numFmtId="0" fontId="11" fillId="3" borderId="12" xfId="0" applyFont="1" applyFill="1" applyBorder="1" applyAlignment="1" applyProtection="1">
      <alignment horizontal="center"/>
      <protection hidden="1"/>
    </xf>
    <xf numFmtId="0" fontId="20" fillId="4" borderId="21" xfId="8" applyFont="1" applyFill="1" applyBorder="1" applyAlignment="1" applyProtection="1">
      <alignment horizontal="left" vertical="top"/>
      <protection hidden="1"/>
    </xf>
    <xf numFmtId="0" fontId="21" fillId="4" borderId="53" xfId="8" applyFont="1" applyFill="1" applyBorder="1" applyAlignment="1" applyProtection="1">
      <alignment horizontal="left" vertical="top"/>
      <protection hidden="1"/>
    </xf>
    <xf numFmtId="0" fontId="21" fillId="4" borderId="23" xfId="8" applyFont="1" applyFill="1" applyBorder="1" applyAlignment="1" applyProtection="1">
      <alignment horizontal="left" vertical="top"/>
      <protection hidden="1"/>
    </xf>
    <xf numFmtId="0" fontId="21" fillId="4" borderId="24" xfId="8" applyFont="1" applyFill="1" applyBorder="1" applyAlignment="1" applyProtection="1">
      <alignment horizontal="left" vertical="top"/>
      <protection hidden="1"/>
    </xf>
    <xf numFmtId="0" fontId="21" fillId="4" borderId="84" xfId="8" applyFont="1" applyFill="1" applyBorder="1" applyAlignment="1" applyProtection="1">
      <alignment horizontal="left" vertical="top"/>
      <protection hidden="1"/>
    </xf>
    <xf numFmtId="0" fontId="9" fillId="4" borderId="24" xfId="10" applyFont="1" applyFill="1" applyBorder="1" applyAlignment="1" applyProtection="1">
      <alignment horizontal="left" vertical="top"/>
      <protection hidden="1"/>
    </xf>
    <xf numFmtId="0" fontId="6" fillId="4" borderId="84" xfId="10" applyFill="1" applyBorder="1" applyAlignment="1" applyProtection="1">
      <alignment horizontal="left" vertical="top"/>
      <protection hidden="1"/>
    </xf>
    <xf numFmtId="44" fontId="6" fillId="2" borderId="38" xfId="16" applyFont="1" applyFill="1" applyBorder="1" applyAlignment="1" applyProtection="1">
      <alignment horizontal="center" vertical="top"/>
      <protection hidden="1"/>
    </xf>
    <xf numFmtId="0" fontId="6" fillId="4" borderId="47" xfId="10" applyFill="1" applyBorder="1" applyAlignment="1" applyProtection="1">
      <alignment horizontal="left" vertical="top"/>
      <protection hidden="1"/>
    </xf>
    <xf numFmtId="44" fontId="7" fillId="2" borderId="33" xfId="16" applyFont="1" applyFill="1" applyBorder="1" applyAlignment="1" applyProtection="1">
      <alignment horizontal="center" vertical="top"/>
      <protection hidden="1"/>
    </xf>
    <xf numFmtId="0" fontId="11" fillId="3" borderId="43" xfId="0" applyFont="1" applyFill="1" applyBorder="1" applyAlignment="1" applyProtection="1">
      <alignment vertical="center"/>
      <protection hidden="1"/>
    </xf>
    <xf numFmtId="0" fontId="11" fillId="3" borderId="53" xfId="0" applyFont="1" applyFill="1" applyBorder="1" applyAlignment="1" applyProtection="1">
      <alignment vertical="center"/>
      <protection hidden="1"/>
    </xf>
    <xf numFmtId="0" fontId="7" fillId="3" borderId="51" xfId="3" applyFont="1" applyFill="1" applyBorder="1" applyAlignment="1" applyProtection="1">
      <alignment horizontal="center"/>
      <protection hidden="1"/>
    </xf>
    <xf numFmtId="9" fontId="6" fillId="11" borderId="15" xfId="13" applyFont="1" applyFill="1" applyBorder="1" applyAlignment="1" applyProtection="1">
      <alignment horizontal="center" vertical="center"/>
      <protection hidden="1"/>
    </xf>
    <xf numFmtId="0" fontId="7" fillId="3" borderId="31" xfId="3" applyFont="1" applyFill="1" applyBorder="1" applyProtection="1">
      <protection hidden="1"/>
    </xf>
    <xf numFmtId="1" fontId="8" fillId="0" borderId="13" xfId="3" applyNumberFormat="1" applyBorder="1" applyAlignment="1" applyProtection="1">
      <alignment horizontal="center"/>
      <protection locked="0"/>
    </xf>
    <xf numFmtId="168" fontId="27" fillId="0" borderId="31" xfId="0" applyNumberFormat="1" applyFont="1" applyBorder="1" applyAlignment="1" applyProtection="1">
      <alignment horizontal="center"/>
      <protection hidden="1"/>
    </xf>
    <xf numFmtId="0" fontId="60" fillId="0" borderId="0" xfId="21" applyFont="1" applyProtection="1">
      <protection hidden="1"/>
    </xf>
    <xf numFmtId="0" fontId="6" fillId="0" borderId="0" xfId="21" applyFont="1" applyProtection="1">
      <protection hidden="1"/>
    </xf>
    <xf numFmtId="0" fontId="61" fillId="0" borderId="0" xfId="21" applyFont="1" applyAlignment="1" applyProtection="1">
      <alignment horizontal="left"/>
      <protection hidden="1"/>
    </xf>
    <xf numFmtId="0" fontId="12" fillId="0" borderId="0" xfId="21" applyFont="1" applyProtection="1">
      <protection hidden="1"/>
    </xf>
    <xf numFmtId="0" fontId="3" fillId="0" borderId="0" xfId="21" applyAlignment="1" applyProtection="1">
      <alignment wrapText="1"/>
      <protection hidden="1"/>
    </xf>
    <xf numFmtId="9" fontId="6" fillId="2" borderId="7" xfId="3" applyNumberFormat="1" applyFont="1" applyFill="1" applyBorder="1" applyAlignment="1" applyProtection="1">
      <alignment horizontal="right"/>
      <protection locked="0"/>
    </xf>
    <xf numFmtId="165" fontId="0" fillId="11" borderId="0" xfId="0" applyNumberFormat="1" applyFill="1" applyProtection="1">
      <protection hidden="1"/>
    </xf>
    <xf numFmtId="165" fontId="7" fillId="3" borderId="78" xfId="3" applyNumberFormat="1" applyFont="1" applyFill="1" applyBorder="1" applyAlignment="1" applyProtection="1">
      <alignment horizontal="center" vertical="center"/>
      <protection hidden="1"/>
    </xf>
    <xf numFmtId="0" fontId="6" fillId="13" borderId="28" xfId="19" applyFont="1" applyFill="1" applyBorder="1" applyAlignment="1" applyProtection="1">
      <alignment horizontal="center" vertical="center"/>
      <protection locked="0"/>
    </xf>
    <xf numFmtId="0" fontId="7" fillId="2" borderId="11" xfId="0" applyFont="1" applyFill="1" applyBorder="1" applyAlignment="1" applyProtection="1">
      <alignment vertical="top" wrapText="1"/>
      <protection hidden="1"/>
    </xf>
    <xf numFmtId="0" fontId="11" fillId="2" borderId="0" xfId="0" applyFont="1" applyFill="1" applyProtection="1">
      <protection hidden="1"/>
    </xf>
    <xf numFmtId="0" fontId="6" fillId="2" borderId="12" xfId="3" applyFont="1" applyFill="1" applyBorder="1" applyAlignment="1" applyProtection="1">
      <alignment vertical="center"/>
      <protection locked="0"/>
    </xf>
    <xf numFmtId="0" fontId="6" fillId="2" borderId="0" xfId="3" applyFont="1" applyFill="1" applyAlignment="1" applyProtection="1">
      <alignment vertical="center"/>
      <protection locked="0"/>
    </xf>
    <xf numFmtId="0" fontId="6" fillId="2" borderId="15" xfId="3" applyFont="1" applyFill="1" applyBorder="1" applyAlignment="1" applyProtection="1">
      <alignment vertical="center"/>
      <protection locked="0"/>
    </xf>
    <xf numFmtId="0" fontId="6" fillId="2" borderId="8" xfId="3" applyFont="1" applyFill="1" applyBorder="1" applyAlignment="1" applyProtection="1">
      <alignment vertical="center"/>
      <protection locked="0"/>
    </xf>
    <xf numFmtId="0" fontId="11" fillId="3" borderId="6" xfId="0" applyFont="1" applyFill="1" applyBorder="1" applyAlignment="1" applyProtection="1">
      <alignment vertical="center"/>
      <protection hidden="1"/>
    </xf>
    <xf numFmtId="0" fontId="11" fillId="3" borderId="0" xfId="0" applyFont="1" applyFill="1" applyAlignment="1" applyProtection="1">
      <alignment vertical="center"/>
      <protection hidden="1"/>
    </xf>
    <xf numFmtId="0" fontId="11" fillId="0" borderId="0" xfId="0" applyFont="1"/>
    <xf numFmtId="0" fontId="6" fillId="2" borderId="11" xfId="3" applyFont="1" applyFill="1" applyBorder="1" applyAlignment="1" applyProtection="1">
      <alignment vertical="center"/>
      <protection locked="0"/>
    </xf>
    <xf numFmtId="0" fontId="6" fillId="2" borderId="14" xfId="3" applyFont="1" applyFill="1" applyBorder="1" applyAlignment="1" applyProtection="1">
      <alignment vertical="center"/>
      <protection locked="0"/>
    </xf>
    <xf numFmtId="165" fontId="8" fillId="3" borderId="59" xfId="3" applyNumberFormat="1" applyFill="1" applyBorder="1" applyAlignment="1" applyProtection="1">
      <alignment horizontal="center" vertical="center"/>
      <protection hidden="1"/>
    </xf>
    <xf numFmtId="165" fontId="7" fillId="3" borderId="52" xfId="3" applyNumberFormat="1" applyFont="1" applyFill="1" applyBorder="1" applyAlignment="1" applyProtection="1">
      <alignment horizontal="center" vertical="center"/>
      <protection hidden="1"/>
    </xf>
    <xf numFmtId="168" fontId="11" fillId="0" borderId="33" xfId="0" applyNumberFormat="1" applyFont="1" applyBorder="1" applyAlignment="1" applyProtection="1">
      <alignment horizontal="center"/>
      <protection hidden="1"/>
    </xf>
    <xf numFmtId="168" fontId="7" fillId="3" borderId="33" xfId="3" applyNumberFormat="1" applyFont="1" applyFill="1" applyBorder="1" applyAlignment="1" applyProtection="1">
      <alignment horizontal="center"/>
      <protection hidden="1"/>
    </xf>
    <xf numFmtId="0" fontId="7" fillId="3" borderId="1" xfId="0" applyFont="1" applyFill="1" applyBorder="1" applyAlignment="1" applyProtection="1">
      <alignment horizontal="center"/>
      <protection hidden="1"/>
    </xf>
    <xf numFmtId="168" fontId="11" fillId="3" borderId="1" xfId="0" applyNumberFormat="1" applyFont="1" applyFill="1" applyBorder="1" applyProtection="1">
      <protection hidden="1"/>
    </xf>
    <xf numFmtId="168" fontId="11" fillId="0" borderId="1" xfId="0" applyNumberFormat="1" applyFont="1" applyBorder="1" applyProtection="1">
      <protection hidden="1"/>
    </xf>
    <xf numFmtId="168" fontId="7" fillId="3" borderId="1" xfId="0" applyNumberFormat="1" applyFont="1" applyFill="1" applyBorder="1" applyProtection="1">
      <protection hidden="1"/>
    </xf>
    <xf numFmtId="0" fontId="11" fillId="0" borderId="0" xfId="21" applyFont="1" applyProtection="1">
      <protection hidden="1"/>
    </xf>
    <xf numFmtId="9" fontId="11" fillId="0" borderId="0" xfId="0" applyNumberFormat="1" applyFont="1"/>
    <xf numFmtId="9" fontId="6" fillId="4" borderId="13" xfId="12" applyFont="1" applyFill="1" applyBorder="1" applyAlignment="1" applyProtection="1">
      <alignment horizontal="center" vertical="top"/>
      <protection hidden="1"/>
    </xf>
    <xf numFmtId="9" fontId="7" fillId="4" borderId="31" xfId="12" applyFont="1" applyFill="1" applyBorder="1" applyAlignment="1" applyProtection="1">
      <alignment horizontal="center" vertical="top"/>
      <protection hidden="1"/>
    </xf>
    <xf numFmtId="0" fontId="6" fillId="2" borderId="38" xfId="10" applyFill="1" applyBorder="1" applyAlignment="1" applyProtection="1">
      <alignment horizontal="left" vertical="top"/>
      <protection locked="0"/>
    </xf>
    <xf numFmtId="0" fontId="7" fillId="2" borderId="52" xfId="10" applyFont="1" applyFill="1" applyBorder="1" applyAlignment="1" applyProtection="1">
      <alignment horizontal="left" vertical="top"/>
      <protection hidden="1"/>
    </xf>
    <xf numFmtId="0" fontId="6" fillId="13" borderId="4" xfId="19" applyFont="1" applyFill="1" applyBorder="1" applyProtection="1">
      <protection locked="0"/>
    </xf>
    <xf numFmtId="0" fontId="54" fillId="13" borderId="3" xfId="19" applyFill="1" applyBorder="1" applyProtection="1">
      <protection locked="0"/>
    </xf>
    <xf numFmtId="0" fontId="7" fillId="3" borderId="42" xfId="3" applyFont="1" applyFill="1" applyBorder="1" applyAlignment="1" applyProtection="1">
      <alignment vertical="center" wrapText="1"/>
      <protection hidden="1"/>
    </xf>
    <xf numFmtId="0" fontId="7" fillId="3" borderId="20" xfId="3" applyFont="1" applyFill="1" applyBorder="1" applyAlignment="1" applyProtection="1">
      <alignment vertical="center" wrapText="1"/>
      <protection hidden="1"/>
    </xf>
    <xf numFmtId="0" fontId="6" fillId="2" borderId="4" xfId="3" applyFont="1" applyFill="1" applyBorder="1" applyAlignment="1" applyProtection="1">
      <alignment vertical="center"/>
      <protection locked="0"/>
    </xf>
    <xf numFmtId="0" fontId="6" fillId="2" borderId="3" xfId="3" applyFont="1" applyFill="1" applyBorder="1" applyAlignment="1" applyProtection="1">
      <alignment vertical="center"/>
      <protection locked="0"/>
    </xf>
    <xf numFmtId="0" fontId="6" fillId="2" borderId="13" xfId="3" applyFont="1" applyFill="1" applyBorder="1" applyAlignment="1" applyProtection="1">
      <alignment vertical="center"/>
      <protection locked="0"/>
    </xf>
    <xf numFmtId="0" fontId="6" fillId="2" borderId="35" xfId="3" applyFont="1" applyFill="1" applyBorder="1" applyAlignment="1" applyProtection="1">
      <alignment vertical="center"/>
      <protection locked="0"/>
    </xf>
    <xf numFmtId="0" fontId="6" fillId="2" borderId="34" xfId="3" applyFont="1" applyFill="1" applyBorder="1" applyAlignment="1" applyProtection="1">
      <alignment vertical="center"/>
      <protection locked="0"/>
    </xf>
    <xf numFmtId="0" fontId="6" fillId="2" borderId="36" xfId="3" applyFont="1" applyFill="1" applyBorder="1" applyAlignment="1" applyProtection="1">
      <alignment vertical="center"/>
      <protection locked="0"/>
    </xf>
    <xf numFmtId="0" fontId="11" fillId="3" borderId="44" xfId="0" applyFont="1" applyFill="1" applyBorder="1" applyAlignment="1" applyProtection="1">
      <alignment vertical="center"/>
      <protection hidden="1"/>
    </xf>
    <xf numFmtId="0" fontId="11" fillId="3" borderId="56" xfId="0" applyFont="1" applyFill="1" applyBorder="1" applyAlignment="1" applyProtection="1">
      <alignment vertical="center"/>
      <protection hidden="1"/>
    </xf>
    <xf numFmtId="0" fontId="11" fillId="3" borderId="57" xfId="0" applyFont="1" applyFill="1" applyBorder="1" applyAlignment="1" applyProtection="1">
      <alignment vertical="center"/>
      <protection hidden="1"/>
    </xf>
    <xf numFmtId="0" fontId="11" fillId="3" borderId="58" xfId="0" applyFont="1" applyFill="1" applyBorder="1" applyAlignment="1" applyProtection="1">
      <alignment vertical="center"/>
      <protection hidden="1"/>
    </xf>
    <xf numFmtId="0" fontId="6" fillId="2" borderId="19" xfId="3" applyFont="1" applyFill="1" applyBorder="1" applyAlignment="1" applyProtection="1">
      <alignment vertical="center"/>
      <protection locked="0"/>
    </xf>
    <xf numFmtId="0" fontId="6" fillId="2" borderId="18" xfId="3" applyFont="1" applyFill="1" applyBorder="1" applyAlignment="1" applyProtection="1">
      <alignment vertical="center"/>
      <protection locked="0"/>
    </xf>
    <xf numFmtId="0" fontId="8" fillId="3" borderId="2" xfId="3" applyFill="1" applyBorder="1" applyAlignment="1" applyProtection="1">
      <alignment horizontal="center" vertical="center"/>
      <protection hidden="1"/>
    </xf>
    <xf numFmtId="0" fontId="7" fillId="3" borderId="49" xfId="3" applyFont="1" applyFill="1" applyBorder="1" applyAlignment="1" applyProtection="1">
      <alignment horizontal="left" vertical="center"/>
      <protection hidden="1"/>
    </xf>
    <xf numFmtId="0" fontId="54" fillId="13" borderId="1" xfId="19" applyFill="1" applyBorder="1" applyProtection="1">
      <protection locked="0"/>
    </xf>
    <xf numFmtId="0" fontId="54" fillId="0" borderId="7" xfId="19" applyBorder="1" applyProtection="1">
      <protection locked="0"/>
    </xf>
    <xf numFmtId="9" fontId="0" fillId="0" borderId="0" xfId="13" applyFont="1"/>
    <xf numFmtId="0" fontId="7" fillId="0" borderId="1" xfId="19" applyFont="1" applyBorder="1" applyAlignment="1" applyProtection="1">
      <alignment wrapText="1"/>
      <protection locked="0"/>
    </xf>
    <xf numFmtId="0" fontId="2" fillId="0" borderId="0" xfId="21" applyFont="1" applyProtection="1">
      <protection hidden="1"/>
    </xf>
    <xf numFmtId="0" fontId="2" fillId="0" borderId="0" xfId="0" applyFont="1"/>
    <xf numFmtId="9" fontId="2" fillId="0" borderId="0" xfId="0" applyNumberFormat="1" applyFont="1"/>
    <xf numFmtId="49" fontId="6" fillId="3" borderId="0" xfId="2" applyNumberFormat="1" applyFont="1" applyFill="1" applyBorder="1" applyAlignment="1" applyProtection="1">
      <alignment horizontal="left"/>
      <protection hidden="1"/>
    </xf>
    <xf numFmtId="0" fontId="2" fillId="2" borderId="1" xfId="0" applyFont="1" applyFill="1" applyBorder="1" applyAlignment="1" applyProtection="1">
      <alignment horizontal="left" vertical="center"/>
      <protection locked="0"/>
    </xf>
    <xf numFmtId="0" fontId="2" fillId="3" borderId="0" xfId="0" applyFont="1" applyFill="1" applyProtection="1">
      <protection hidden="1"/>
    </xf>
    <xf numFmtId="0" fontId="7" fillId="3" borderId="49" xfId="3" applyFont="1" applyFill="1" applyBorder="1" applyProtection="1">
      <protection hidden="1"/>
    </xf>
    <xf numFmtId="9" fontId="7" fillId="3" borderId="50" xfId="3" applyNumberFormat="1" applyFont="1" applyFill="1" applyBorder="1" applyAlignment="1" applyProtection="1">
      <alignment horizontal="center"/>
      <protection hidden="1"/>
    </xf>
    <xf numFmtId="9" fontId="7" fillId="3" borderId="31" xfId="3" applyNumberFormat="1" applyFont="1" applyFill="1" applyBorder="1" applyAlignment="1" applyProtection="1">
      <alignment horizontal="center"/>
      <protection hidden="1"/>
    </xf>
    <xf numFmtId="165" fontId="7" fillId="3" borderId="51" xfId="3" applyNumberFormat="1" applyFont="1" applyFill="1" applyBorder="1" applyProtection="1">
      <protection hidden="1"/>
    </xf>
    <xf numFmtId="165" fontId="7" fillId="3" borderId="31" xfId="3" applyNumberFormat="1" applyFont="1" applyFill="1" applyBorder="1" applyProtection="1">
      <protection hidden="1"/>
    </xf>
    <xf numFmtId="165" fontId="7" fillId="3" borderId="32" xfId="3" applyNumberFormat="1" applyFont="1" applyFill="1" applyBorder="1" applyAlignment="1" applyProtection="1">
      <alignment horizontal="center" vertical="center"/>
      <protection hidden="1"/>
    </xf>
    <xf numFmtId="166" fontId="7" fillId="3" borderId="32" xfId="3" applyNumberFormat="1" applyFont="1" applyFill="1" applyBorder="1" applyProtection="1">
      <protection hidden="1"/>
    </xf>
    <xf numFmtId="0" fontId="7" fillId="3" borderId="0" xfId="3" applyFont="1" applyFill="1" applyProtection="1">
      <protection hidden="1"/>
    </xf>
    <xf numFmtId="9" fontId="7" fillId="3" borderId="0" xfId="3" applyNumberFormat="1" applyFont="1" applyFill="1" applyAlignment="1" applyProtection="1">
      <alignment horizontal="center"/>
      <protection hidden="1"/>
    </xf>
    <xf numFmtId="165" fontId="7" fillId="3" borderId="0" xfId="3" applyNumberFormat="1" applyFont="1" applyFill="1" applyProtection="1">
      <protection hidden="1"/>
    </xf>
    <xf numFmtId="165" fontId="7" fillId="3" borderId="0" xfId="3" applyNumberFormat="1" applyFont="1" applyFill="1" applyAlignment="1" applyProtection="1">
      <alignment horizontal="center" vertical="center"/>
      <protection hidden="1"/>
    </xf>
    <xf numFmtId="166" fontId="7" fillId="3" borderId="0" xfId="3" applyNumberFormat="1" applyFont="1" applyFill="1" applyProtection="1">
      <protection hidden="1"/>
    </xf>
    <xf numFmtId="0" fontId="7" fillId="3" borderId="0" xfId="3" quotePrefix="1" applyFont="1" applyFill="1" applyAlignment="1" applyProtection="1">
      <alignment horizontal="left"/>
      <protection hidden="1"/>
    </xf>
    <xf numFmtId="9" fontId="6" fillId="2" borderId="7" xfId="13" applyFont="1" applyFill="1" applyBorder="1" applyAlignment="1" applyProtection="1">
      <alignment horizontal="right"/>
      <protection locked="0"/>
    </xf>
    <xf numFmtId="168" fontId="6" fillId="3" borderId="79" xfId="16" applyNumberFormat="1" applyFont="1" applyFill="1" applyBorder="1" applyAlignment="1" applyProtection="1">
      <alignment horizontal="center" vertical="center"/>
      <protection hidden="1"/>
    </xf>
    <xf numFmtId="9" fontId="6" fillId="3" borderId="32" xfId="13" applyFont="1" applyFill="1" applyBorder="1" applyAlignment="1" applyProtection="1">
      <alignment horizontal="center" vertical="center"/>
      <protection hidden="1"/>
    </xf>
    <xf numFmtId="9" fontId="6" fillId="3" borderId="0" xfId="13" applyFont="1" applyFill="1" applyBorder="1" applyAlignment="1" applyProtection="1">
      <alignment horizontal="center" vertical="center"/>
      <protection hidden="1"/>
    </xf>
    <xf numFmtId="0" fontId="2" fillId="3" borderId="45" xfId="0" applyFont="1" applyFill="1" applyBorder="1" applyAlignment="1" applyProtection="1">
      <alignment horizontal="center" vertical="center"/>
      <protection hidden="1"/>
    </xf>
    <xf numFmtId="0" fontId="2" fillId="11" borderId="0" xfId="0" applyFont="1" applyFill="1" applyProtection="1">
      <protection hidden="1"/>
    </xf>
    <xf numFmtId="168" fontId="2" fillId="2" borderId="7" xfId="0" applyNumberFormat="1" applyFont="1" applyFill="1" applyBorder="1" applyProtection="1">
      <protection locked="0"/>
    </xf>
    <xf numFmtId="168" fontId="2" fillId="2" borderId="2" xfId="0" applyNumberFormat="1" applyFont="1" applyFill="1" applyBorder="1" applyAlignment="1" applyProtection="1">
      <alignment vertical="center"/>
      <protection locked="0"/>
    </xf>
    <xf numFmtId="168" fontId="2" fillId="3" borderId="2" xfId="0" applyNumberFormat="1" applyFont="1" applyFill="1" applyBorder="1" applyAlignment="1" applyProtection="1">
      <alignment horizontal="center"/>
      <protection hidden="1"/>
    </xf>
    <xf numFmtId="168" fontId="2" fillId="2" borderId="1" xfId="0" applyNumberFormat="1" applyFont="1" applyFill="1" applyBorder="1" applyProtection="1">
      <protection locked="0"/>
    </xf>
    <xf numFmtId="168" fontId="2" fillId="2" borderId="5" xfId="0" applyNumberFormat="1" applyFont="1" applyFill="1" applyBorder="1" applyAlignment="1" applyProtection="1">
      <alignment vertical="center"/>
      <protection locked="0"/>
    </xf>
    <xf numFmtId="168" fontId="2" fillId="2" borderId="5" xfId="0" applyNumberFormat="1" applyFont="1" applyFill="1" applyBorder="1" applyProtection="1">
      <protection locked="0"/>
    </xf>
    <xf numFmtId="0" fontId="2" fillId="0" borderId="0" xfId="0" applyFont="1" applyProtection="1">
      <protection hidden="1"/>
    </xf>
    <xf numFmtId="0" fontId="2" fillId="3" borderId="49" xfId="0" applyFont="1" applyFill="1" applyBorder="1" applyProtection="1">
      <protection hidden="1"/>
    </xf>
    <xf numFmtId="170" fontId="2" fillId="12" borderId="0" xfId="0" applyNumberFormat="1" applyFont="1" applyFill="1" applyProtection="1">
      <protection hidden="1"/>
    </xf>
    <xf numFmtId="0" fontId="2" fillId="3" borderId="55" xfId="0" applyFont="1" applyFill="1" applyBorder="1" applyAlignment="1" applyProtection="1">
      <alignment horizontal="center" vertical="center"/>
      <protection hidden="1"/>
    </xf>
    <xf numFmtId="0" fontId="2" fillId="3" borderId="47" xfId="0" applyFont="1" applyFill="1" applyBorder="1" applyProtection="1">
      <protection hidden="1"/>
    </xf>
    <xf numFmtId="0" fontId="2" fillId="3" borderId="57" xfId="0" applyFont="1" applyFill="1" applyBorder="1" applyProtection="1">
      <protection hidden="1"/>
    </xf>
    <xf numFmtId="170" fontId="2" fillId="3" borderId="0" xfId="0" applyNumberFormat="1" applyFont="1" applyFill="1" applyProtection="1">
      <protection hidden="1"/>
    </xf>
    <xf numFmtId="0" fontId="2" fillId="3" borderId="4" xfId="0" applyFont="1" applyFill="1" applyBorder="1" applyProtection="1">
      <protection hidden="1"/>
    </xf>
    <xf numFmtId="0" fontId="2" fillId="3" borderId="3" xfId="0" applyFont="1" applyFill="1" applyBorder="1" applyProtection="1">
      <protection hidden="1"/>
    </xf>
    <xf numFmtId="0" fontId="2" fillId="3" borderId="3" xfId="0" applyFont="1" applyFill="1" applyBorder="1" applyAlignment="1" applyProtection="1">
      <alignment horizontal="center"/>
      <protection hidden="1"/>
    </xf>
    <xf numFmtId="165" fontId="2" fillId="3" borderId="1" xfId="0" applyNumberFormat="1" applyFont="1" applyFill="1" applyBorder="1" applyProtection="1">
      <protection hidden="1"/>
    </xf>
    <xf numFmtId="168" fontId="2" fillId="3" borderId="1" xfId="0" applyNumberFormat="1" applyFont="1" applyFill="1" applyBorder="1" applyProtection="1">
      <protection hidden="1"/>
    </xf>
    <xf numFmtId="0" fontId="2" fillId="3" borderId="6" xfId="0" applyFont="1" applyFill="1" applyBorder="1" applyProtection="1">
      <protection hidden="1"/>
    </xf>
    <xf numFmtId="0" fontId="2" fillId="3" borderId="0" xfId="0" applyFont="1" applyFill="1" applyAlignment="1" applyProtection="1">
      <alignment horizontal="center"/>
      <protection hidden="1"/>
    </xf>
    <xf numFmtId="168" fontId="2" fillId="3" borderId="2" xfId="0" applyNumberFormat="1" applyFont="1" applyFill="1" applyBorder="1" applyProtection="1">
      <protection hidden="1"/>
    </xf>
    <xf numFmtId="168" fontId="2" fillId="3" borderId="0" xfId="0" applyNumberFormat="1" applyFont="1" applyFill="1" applyProtection="1">
      <protection hidden="1"/>
    </xf>
    <xf numFmtId="0" fontId="2" fillId="0" borderId="4" xfId="0" applyFont="1" applyBorder="1" applyProtection="1">
      <protection hidden="1"/>
    </xf>
    <xf numFmtId="168" fontId="2" fillId="0" borderId="1" xfId="0" applyNumberFormat="1" applyFont="1" applyBorder="1" applyProtection="1">
      <protection hidden="1"/>
    </xf>
    <xf numFmtId="0" fontId="2" fillId="0" borderId="9" xfId="0" applyFont="1" applyBorder="1" applyProtection="1">
      <protection hidden="1"/>
    </xf>
    <xf numFmtId="0" fontId="2" fillId="3" borderId="12" xfId="0" applyFont="1" applyFill="1" applyBorder="1" applyProtection="1">
      <protection hidden="1"/>
    </xf>
    <xf numFmtId="0" fontId="2" fillId="3" borderId="12" xfId="0" applyFont="1" applyFill="1" applyBorder="1" applyAlignment="1" applyProtection="1">
      <alignment horizontal="center"/>
      <protection hidden="1"/>
    </xf>
    <xf numFmtId="0" fontId="2" fillId="3" borderId="8" xfId="0" applyFont="1" applyFill="1" applyBorder="1" applyAlignment="1" applyProtection="1">
      <alignment horizontal="center" vertical="top"/>
      <protection hidden="1"/>
    </xf>
    <xf numFmtId="0" fontId="2" fillId="3" borderId="0" xfId="0" applyFont="1" applyFill="1" applyAlignment="1" applyProtection="1">
      <alignment vertical="top" wrapText="1"/>
      <protection hidden="1"/>
    </xf>
    <xf numFmtId="0" fontId="2" fillId="2" borderId="6" xfId="0" applyFont="1" applyFill="1" applyBorder="1" applyProtection="1">
      <protection hidden="1"/>
    </xf>
    <xf numFmtId="0" fontId="2" fillId="2" borderId="12" xfId="0" applyFont="1" applyFill="1" applyBorder="1" applyProtection="1">
      <protection hidden="1"/>
    </xf>
    <xf numFmtId="9" fontId="6" fillId="3" borderId="7" xfId="13" applyFont="1" applyFill="1" applyBorder="1" applyAlignment="1" applyProtection="1">
      <alignment horizontal="center" vertical="center"/>
      <protection hidden="1"/>
    </xf>
    <xf numFmtId="168" fontId="7" fillId="3" borderId="51" xfId="3" applyNumberFormat="1" applyFont="1" applyFill="1" applyBorder="1" applyAlignment="1" applyProtection="1">
      <alignment horizontal="center"/>
      <protection hidden="1"/>
    </xf>
    <xf numFmtId="0" fontId="2" fillId="3" borderId="50" xfId="0" applyFont="1" applyFill="1" applyBorder="1" applyProtection="1">
      <protection hidden="1"/>
    </xf>
    <xf numFmtId="0" fontId="2" fillId="3" borderId="13" xfId="0" applyFont="1" applyFill="1" applyBorder="1" applyProtection="1">
      <protection hidden="1"/>
    </xf>
    <xf numFmtId="165" fontId="2" fillId="3" borderId="13" xfId="0" applyNumberFormat="1" applyFont="1" applyFill="1" applyBorder="1" applyProtection="1">
      <protection hidden="1"/>
    </xf>
    <xf numFmtId="168" fontId="2" fillId="3" borderId="13" xfId="0" applyNumberFormat="1" applyFont="1" applyFill="1" applyBorder="1" applyProtection="1">
      <protection hidden="1"/>
    </xf>
    <xf numFmtId="0" fontId="2" fillId="3" borderId="8" xfId="0" applyFont="1" applyFill="1" applyBorder="1" applyProtection="1">
      <protection hidden="1"/>
    </xf>
    <xf numFmtId="168" fontId="2" fillId="3" borderId="8" xfId="0" applyNumberFormat="1" applyFont="1" applyFill="1" applyBorder="1" applyProtection="1">
      <protection hidden="1"/>
    </xf>
    <xf numFmtId="168" fontId="2" fillId="0" borderId="13" xfId="0" applyNumberFormat="1" applyFont="1" applyBorder="1" applyProtection="1">
      <protection hidden="1"/>
    </xf>
    <xf numFmtId="0" fontId="2" fillId="3" borderId="15" xfId="0" applyFont="1" applyFill="1" applyBorder="1" applyProtection="1">
      <protection hidden="1"/>
    </xf>
    <xf numFmtId="0" fontId="2" fillId="2" borderId="11" xfId="0" applyFont="1" applyFill="1" applyBorder="1" applyProtection="1">
      <protection hidden="1"/>
    </xf>
    <xf numFmtId="0" fontId="2" fillId="2" borderId="0" xfId="0" applyFont="1" applyFill="1" applyProtection="1">
      <protection hidden="1"/>
    </xf>
    <xf numFmtId="0" fontId="2" fillId="0" borderId="0" xfId="14" applyFont="1" applyProtection="1">
      <protection hidden="1"/>
    </xf>
    <xf numFmtId="0" fontId="7" fillId="4" borderId="22" xfId="10" applyFont="1" applyFill="1" applyBorder="1" applyAlignment="1" applyProtection="1">
      <alignment horizontal="center" vertical="center" wrapText="1"/>
      <protection hidden="1"/>
    </xf>
    <xf numFmtId="0" fontId="7" fillId="4" borderId="25" xfId="10" applyFont="1" applyFill="1" applyBorder="1" applyAlignment="1" applyProtection="1">
      <alignment horizontal="center" vertical="center" wrapText="1"/>
      <protection hidden="1"/>
    </xf>
    <xf numFmtId="0" fontId="7" fillId="4" borderId="22" xfId="10" applyFont="1" applyFill="1" applyBorder="1" applyAlignment="1" applyProtection="1">
      <alignment horizontal="center" vertical="top" wrapText="1"/>
      <protection hidden="1"/>
    </xf>
    <xf numFmtId="0" fontId="7" fillId="4" borderId="25" xfId="10" applyFont="1" applyFill="1" applyBorder="1" applyAlignment="1" applyProtection="1">
      <alignment horizontal="center" vertical="top" wrapText="1"/>
      <protection hidden="1"/>
    </xf>
    <xf numFmtId="0" fontId="7" fillId="2" borderId="30" xfId="10" applyFont="1" applyFill="1" applyBorder="1" applyAlignment="1" applyProtection="1">
      <alignment horizontal="left" vertical="top"/>
      <protection hidden="1"/>
    </xf>
    <xf numFmtId="0" fontId="7" fillId="2" borderId="31" xfId="10" applyFont="1" applyFill="1" applyBorder="1" applyAlignment="1" applyProtection="1">
      <alignment horizontal="left" vertical="top"/>
      <protection hidden="1"/>
    </xf>
    <xf numFmtId="0" fontId="7" fillId="4" borderId="22" xfId="10" applyFont="1" applyFill="1" applyBorder="1" applyAlignment="1" applyProtection="1">
      <alignment horizontal="left" vertical="top" wrapText="1"/>
      <protection hidden="1"/>
    </xf>
    <xf numFmtId="0" fontId="7" fillId="4" borderId="25" xfId="10" applyFont="1" applyFill="1" applyBorder="1" applyAlignment="1" applyProtection="1">
      <alignment horizontal="left" vertical="top" wrapText="1"/>
      <protection hidden="1"/>
    </xf>
    <xf numFmtId="0" fontId="7" fillId="4" borderId="23" xfId="10" applyFont="1" applyFill="1" applyBorder="1" applyAlignment="1" applyProtection="1">
      <alignment horizontal="left" vertical="top" wrapText="1"/>
      <protection hidden="1"/>
    </xf>
    <xf numFmtId="0" fontId="7" fillId="4" borderId="26" xfId="10" applyFont="1" applyFill="1" applyBorder="1" applyAlignment="1" applyProtection="1">
      <alignment horizontal="left" vertical="top" wrapText="1"/>
      <protection hidden="1"/>
    </xf>
    <xf numFmtId="0" fontId="7" fillId="4" borderId="21" xfId="10" applyFont="1" applyFill="1" applyBorder="1" applyAlignment="1" applyProtection="1">
      <alignment horizontal="left" vertical="top"/>
      <protection hidden="1"/>
    </xf>
    <xf numFmtId="0" fontId="7" fillId="4" borderId="24" xfId="10" applyFont="1" applyFill="1" applyBorder="1" applyAlignment="1" applyProtection="1">
      <alignment horizontal="left" vertical="top"/>
      <protection hidden="1"/>
    </xf>
    <xf numFmtId="0" fontId="7" fillId="4" borderId="22" xfId="10" applyFont="1" applyFill="1" applyBorder="1" applyAlignment="1" applyProtection="1">
      <alignment horizontal="left" vertical="top"/>
      <protection hidden="1"/>
    </xf>
    <xf numFmtId="0" fontId="7" fillId="4" borderId="25" xfId="10" applyFont="1" applyFill="1" applyBorder="1" applyAlignment="1" applyProtection="1">
      <alignment horizontal="left" vertical="top"/>
      <protection hidden="1"/>
    </xf>
    <xf numFmtId="0" fontId="6" fillId="2" borderId="35" xfId="3" applyFont="1" applyFill="1" applyBorder="1" applyAlignment="1" applyProtection="1">
      <alignment horizontal="left" vertical="center"/>
      <protection locked="0"/>
    </xf>
    <xf numFmtId="0" fontId="6" fillId="2" borderId="34" xfId="3" applyFont="1" applyFill="1" applyBorder="1" applyAlignment="1" applyProtection="1">
      <alignment horizontal="left" vertical="center"/>
      <protection locked="0"/>
    </xf>
    <xf numFmtId="0" fontId="6" fillId="2" borderId="36" xfId="3" applyFont="1" applyFill="1" applyBorder="1" applyAlignment="1" applyProtection="1">
      <alignment horizontal="left" vertical="center"/>
      <protection locked="0"/>
    </xf>
    <xf numFmtId="0" fontId="6" fillId="2" borderId="4" xfId="3" applyFont="1" applyFill="1" applyBorder="1" applyAlignment="1" applyProtection="1">
      <alignment horizontal="center" vertical="center"/>
      <protection locked="0"/>
    </xf>
    <xf numFmtId="0" fontId="6" fillId="2" borderId="3" xfId="3" applyFont="1" applyFill="1" applyBorder="1" applyAlignment="1" applyProtection="1">
      <alignment horizontal="center" vertical="center"/>
      <protection locked="0"/>
    </xf>
    <xf numFmtId="0" fontId="6" fillId="2" borderId="13" xfId="3" applyFont="1" applyFill="1" applyBorder="1" applyAlignment="1" applyProtection="1">
      <alignment horizontal="center" vertical="center"/>
      <protection locked="0"/>
    </xf>
    <xf numFmtId="0" fontId="6" fillId="2" borderId="17" xfId="3" applyFont="1" applyFill="1" applyBorder="1" applyAlignment="1" applyProtection="1">
      <alignment horizontal="left" vertical="center"/>
      <protection locked="0"/>
    </xf>
    <xf numFmtId="0" fontId="6" fillId="2" borderId="19" xfId="3" applyFont="1" applyFill="1" applyBorder="1" applyAlignment="1" applyProtection="1">
      <alignment horizontal="left" vertical="center"/>
      <protection locked="0"/>
    </xf>
    <xf numFmtId="0" fontId="6" fillId="2" borderId="18" xfId="3" applyFont="1" applyFill="1" applyBorder="1" applyAlignment="1" applyProtection="1">
      <alignment horizontal="left" vertical="center"/>
      <protection locked="0"/>
    </xf>
    <xf numFmtId="0" fontId="6" fillId="2" borderId="4" xfId="3" applyFont="1" applyFill="1" applyBorder="1" applyAlignment="1" applyProtection="1">
      <alignment horizontal="left" vertical="center"/>
      <protection locked="0"/>
    </xf>
    <xf numFmtId="0" fontId="6" fillId="2" borderId="3" xfId="3" applyFont="1" applyFill="1" applyBorder="1" applyAlignment="1" applyProtection="1">
      <alignment horizontal="left" vertical="center"/>
      <protection locked="0"/>
    </xf>
    <xf numFmtId="0" fontId="6" fillId="2" borderId="13" xfId="3" applyFont="1" applyFill="1" applyBorder="1" applyAlignment="1" applyProtection="1">
      <alignment horizontal="left" vertical="center"/>
      <protection locked="0"/>
    </xf>
    <xf numFmtId="9" fontId="6" fillId="3" borderId="51" xfId="13" applyFont="1" applyFill="1" applyBorder="1" applyAlignment="1" applyProtection="1">
      <alignment horizontal="left" vertical="center"/>
      <protection hidden="1"/>
    </xf>
    <xf numFmtId="9" fontId="6" fillId="3" borderId="50" xfId="13" applyFont="1" applyFill="1" applyBorder="1" applyAlignment="1" applyProtection="1">
      <alignment horizontal="left" vertical="center"/>
      <protection hidden="1"/>
    </xf>
    <xf numFmtId="9" fontId="6" fillId="3" borderId="52" xfId="13" applyFont="1" applyFill="1" applyBorder="1" applyAlignment="1" applyProtection="1">
      <alignment horizontal="left" vertical="center"/>
      <protection hidden="1"/>
    </xf>
    <xf numFmtId="0" fontId="11" fillId="3" borderId="43" xfId="0" applyFont="1" applyFill="1" applyBorder="1" applyAlignment="1" applyProtection="1">
      <alignment horizontal="left" vertical="center" wrapText="1"/>
      <protection hidden="1"/>
    </xf>
    <xf numFmtId="0" fontId="11" fillId="3" borderId="53" xfId="0" applyFont="1" applyFill="1" applyBorder="1" applyAlignment="1" applyProtection="1">
      <alignment horizontal="left" vertical="center" wrapText="1"/>
      <protection hidden="1"/>
    </xf>
    <xf numFmtId="0" fontId="11" fillId="3" borderId="44" xfId="0" applyFont="1" applyFill="1" applyBorder="1" applyAlignment="1" applyProtection="1">
      <alignment horizontal="left" vertical="center" wrapText="1"/>
      <protection hidden="1"/>
    </xf>
    <xf numFmtId="0" fontId="11" fillId="3" borderId="6" xfId="0" applyFont="1" applyFill="1" applyBorder="1" applyAlignment="1" applyProtection="1">
      <alignment horizontal="left" vertical="center" wrapText="1"/>
      <protection hidden="1"/>
    </xf>
    <xf numFmtId="0" fontId="11" fillId="3" borderId="0" xfId="0" applyFont="1" applyFill="1" applyAlignment="1" applyProtection="1">
      <alignment horizontal="left" vertical="center" wrapText="1"/>
      <protection hidden="1"/>
    </xf>
    <xf numFmtId="0" fontId="11" fillId="3" borderId="8" xfId="0" applyFont="1" applyFill="1" applyBorder="1" applyAlignment="1" applyProtection="1">
      <alignment horizontal="left" vertical="center" wrapText="1"/>
      <protection hidden="1"/>
    </xf>
    <xf numFmtId="0" fontId="11" fillId="3" borderId="56" xfId="0" applyFont="1" applyFill="1" applyBorder="1" applyAlignment="1" applyProtection="1">
      <alignment horizontal="left" vertical="center" wrapText="1"/>
      <protection hidden="1"/>
    </xf>
    <xf numFmtId="0" fontId="11" fillId="3" borderId="57" xfId="0" applyFont="1" applyFill="1" applyBorder="1" applyAlignment="1" applyProtection="1">
      <alignment horizontal="left" vertical="center" wrapText="1"/>
      <protection hidden="1"/>
    </xf>
    <xf numFmtId="0" fontId="11" fillId="3" borderId="58" xfId="0" applyFont="1" applyFill="1" applyBorder="1" applyAlignment="1" applyProtection="1">
      <alignment horizontal="left" vertical="center" wrapText="1"/>
      <protection hidden="1"/>
    </xf>
    <xf numFmtId="168" fontId="2" fillId="2" borderId="4" xfId="0" applyNumberFormat="1" applyFont="1" applyFill="1" applyBorder="1" applyAlignment="1" applyProtection="1">
      <alignment horizontal="left"/>
      <protection locked="0"/>
    </xf>
    <xf numFmtId="168" fontId="2" fillId="2" borderId="3" xfId="0" applyNumberFormat="1" applyFont="1" applyFill="1" applyBorder="1" applyAlignment="1" applyProtection="1">
      <alignment horizontal="left"/>
      <protection locked="0"/>
    </xf>
    <xf numFmtId="168" fontId="2" fillId="2" borderId="13" xfId="0" applyNumberFormat="1" applyFont="1" applyFill="1" applyBorder="1" applyAlignment="1" applyProtection="1">
      <alignment horizontal="left"/>
      <protection locked="0"/>
    </xf>
    <xf numFmtId="168" fontId="2" fillId="2" borderId="35" xfId="0" applyNumberFormat="1" applyFont="1" applyFill="1" applyBorder="1" applyAlignment="1" applyProtection="1">
      <alignment horizontal="left"/>
      <protection locked="0"/>
    </xf>
    <xf numFmtId="168" fontId="2" fillId="2" borderId="34" xfId="0" applyNumberFormat="1" applyFont="1" applyFill="1" applyBorder="1" applyAlignment="1" applyProtection="1">
      <alignment horizontal="left"/>
      <protection locked="0"/>
    </xf>
    <xf numFmtId="168" fontId="2" fillId="2" borderId="36" xfId="0" applyNumberFormat="1" applyFont="1" applyFill="1" applyBorder="1" applyAlignment="1" applyProtection="1">
      <alignment horizontal="left"/>
      <protection locked="0"/>
    </xf>
    <xf numFmtId="0" fontId="11" fillId="3" borderId="21" xfId="0" applyFont="1" applyFill="1" applyBorder="1" applyAlignment="1" applyProtection="1">
      <alignment horizontal="left" vertical="center"/>
      <protection hidden="1"/>
    </xf>
    <xf numFmtId="0" fontId="11" fillId="3" borderId="53" xfId="0" applyFont="1" applyFill="1" applyBorder="1" applyAlignment="1" applyProtection="1">
      <alignment horizontal="left" vertical="center"/>
      <protection hidden="1"/>
    </xf>
    <xf numFmtId="0" fontId="11" fillId="3" borderId="23" xfId="0" applyFont="1" applyFill="1" applyBorder="1" applyAlignment="1" applyProtection="1">
      <alignment horizontal="left" vertical="center"/>
      <protection hidden="1"/>
    </xf>
    <xf numFmtId="0" fontId="11" fillId="3" borderId="47" xfId="0" applyFont="1" applyFill="1" applyBorder="1" applyAlignment="1" applyProtection="1">
      <alignment horizontal="left" vertical="center"/>
      <protection hidden="1"/>
    </xf>
    <xf numFmtId="0" fontId="11" fillId="3" borderId="57" xfId="0" applyFont="1" applyFill="1" applyBorder="1" applyAlignment="1" applyProtection="1">
      <alignment horizontal="left" vertical="center"/>
      <protection hidden="1"/>
    </xf>
    <xf numFmtId="0" fontId="11" fillId="3" borderId="26" xfId="0" applyFont="1" applyFill="1" applyBorder="1" applyAlignment="1" applyProtection="1">
      <alignment horizontal="left" vertical="center"/>
      <protection hidden="1"/>
    </xf>
    <xf numFmtId="9" fontId="6" fillId="3" borderId="31" xfId="13" applyFont="1" applyFill="1" applyBorder="1" applyAlignment="1" applyProtection="1">
      <alignment horizontal="left" vertical="center"/>
      <protection hidden="1"/>
    </xf>
    <xf numFmtId="0" fontId="0" fillId="0" borderId="51" xfId="0" applyBorder="1" applyAlignment="1" applyProtection="1">
      <alignment horizontal="left"/>
      <protection hidden="1"/>
    </xf>
    <xf numFmtId="0" fontId="0" fillId="0" borderId="50" xfId="0" applyBorder="1" applyAlignment="1" applyProtection="1">
      <alignment horizontal="left"/>
      <protection hidden="1"/>
    </xf>
    <xf numFmtId="0" fontId="0" fillId="0" borderId="31" xfId="0" applyBorder="1" applyAlignment="1" applyProtection="1">
      <alignment horizontal="left"/>
      <protection hidden="1"/>
    </xf>
    <xf numFmtId="0" fontId="6" fillId="2" borderId="17" xfId="3" applyFont="1" applyFill="1" applyBorder="1" applyAlignment="1" applyProtection="1">
      <alignment horizontal="center" vertical="center"/>
      <protection locked="0"/>
    </xf>
    <xf numFmtId="0" fontId="6" fillId="2" borderId="19" xfId="3" applyFont="1" applyFill="1" applyBorder="1" applyAlignment="1" applyProtection="1">
      <alignment horizontal="center" vertical="center"/>
      <protection locked="0"/>
    </xf>
    <xf numFmtId="0" fontId="6" fillId="2" borderId="18" xfId="3" applyFont="1" applyFill="1" applyBorder="1" applyAlignment="1" applyProtection="1">
      <alignment horizontal="center" vertical="center"/>
      <protection locked="0"/>
    </xf>
    <xf numFmtId="0" fontId="7" fillId="3" borderId="43" xfId="3" applyFont="1" applyFill="1" applyBorder="1" applyAlignment="1" applyProtection="1">
      <alignment horizontal="center" vertical="center"/>
      <protection hidden="1"/>
    </xf>
    <xf numFmtId="0" fontId="7" fillId="3" borderId="53" xfId="3" applyFont="1" applyFill="1" applyBorder="1" applyAlignment="1" applyProtection="1">
      <alignment horizontal="center" vertical="center"/>
      <protection hidden="1"/>
    </xf>
    <xf numFmtId="0" fontId="7" fillId="3" borderId="44" xfId="3" applyFont="1" applyFill="1" applyBorder="1" applyAlignment="1" applyProtection="1">
      <alignment horizontal="center" vertical="center"/>
      <protection hidden="1"/>
    </xf>
    <xf numFmtId="0" fontId="7" fillId="3" borderId="6" xfId="3" applyFont="1" applyFill="1" applyBorder="1" applyAlignment="1" applyProtection="1">
      <alignment horizontal="center" vertical="center"/>
      <protection hidden="1"/>
    </xf>
    <xf numFmtId="0" fontId="7" fillId="3" borderId="0" xfId="3" applyFont="1" applyFill="1" applyAlignment="1" applyProtection="1">
      <alignment horizontal="center" vertical="center"/>
      <protection hidden="1"/>
    </xf>
    <xf numFmtId="0" fontId="7" fillId="3" borderId="8" xfId="3" applyFont="1" applyFill="1" applyBorder="1" applyAlignment="1" applyProtection="1">
      <alignment horizontal="center" vertical="center"/>
      <protection hidden="1"/>
    </xf>
    <xf numFmtId="0" fontId="7" fillId="3" borderId="56" xfId="3" applyFont="1" applyFill="1" applyBorder="1" applyAlignment="1" applyProtection="1">
      <alignment horizontal="center" vertical="center"/>
      <protection hidden="1"/>
    </xf>
    <xf numFmtId="0" fontId="7" fillId="3" borderId="57" xfId="3" applyFont="1" applyFill="1" applyBorder="1" applyAlignment="1" applyProtection="1">
      <alignment horizontal="center" vertical="center"/>
      <protection hidden="1"/>
    </xf>
    <xf numFmtId="0" fontId="7" fillId="3" borderId="58" xfId="3" applyFont="1" applyFill="1" applyBorder="1" applyAlignment="1" applyProtection="1">
      <alignment horizontal="center" vertical="center"/>
      <protection hidden="1"/>
    </xf>
    <xf numFmtId="0" fontId="8" fillId="2" borderId="43" xfId="3" applyFill="1" applyBorder="1" applyAlignment="1" applyProtection="1">
      <alignment horizontal="center"/>
      <protection locked="0"/>
    </xf>
    <xf numFmtId="0" fontId="8" fillId="2" borderId="53" xfId="3" applyFill="1" applyBorder="1" applyAlignment="1" applyProtection="1">
      <alignment horizontal="center"/>
      <protection locked="0"/>
    </xf>
    <xf numFmtId="0" fontId="8" fillId="2" borderId="44" xfId="3" applyFill="1" applyBorder="1" applyAlignment="1" applyProtection="1">
      <alignment horizontal="center"/>
      <protection locked="0"/>
    </xf>
    <xf numFmtId="0" fontId="8" fillId="2" borderId="10" xfId="3" applyFill="1" applyBorder="1" applyAlignment="1" applyProtection="1">
      <alignment horizontal="center"/>
      <protection locked="0"/>
    </xf>
    <xf numFmtId="0" fontId="8" fillId="2" borderId="11" xfId="3" applyFill="1" applyBorder="1" applyAlignment="1" applyProtection="1">
      <alignment horizontal="center"/>
      <protection locked="0"/>
    </xf>
    <xf numFmtId="0" fontId="8" fillId="2" borderId="14" xfId="3" applyFill="1" applyBorder="1" applyAlignment="1" applyProtection="1">
      <alignment horizontal="center"/>
      <protection locked="0"/>
    </xf>
    <xf numFmtId="0" fontId="8" fillId="2" borderId="4" xfId="3" applyFill="1" applyBorder="1" applyAlignment="1" applyProtection="1">
      <alignment horizontal="center"/>
      <protection locked="0"/>
    </xf>
    <xf numFmtId="0" fontId="8" fillId="2" borderId="3" xfId="3" applyFill="1" applyBorder="1" applyAlignment="1" applyProtection="1">
      <alignment horizontal="center"/>
      <protection locked="0"/>
    </xf>
    <xf numFmtId="0" fontId="8" fillId="2" borderId="13" xfId="3" applyFill="1" applyBorder="1" applyAlignment="1" applyProtection="1">
      <alignment horizontal="center"/>
      <protection locked="0"/>
    </xf>
    <xf numFmtId="0" fontId="7" fillId="3" borderId="43" xfId="3" applyFont="1" applyFill="1" applyBorder="1" applyAlignment="1" applyProtection="1">
      <alignment horizontal="left" vertical="center" wrapText="1"/>
      <protection hidden="1"/>
    </xf>
    <xf numFmtId="0" fontId="7" fillId="3" borderId="53" xfId="3" applyFont="1" applyFill="1" applyBorder="1" applyAlignment="1" applyProtection="1">
      <alignment horizontal="left" vertical="center" wrapText="1"/>
      <protection hidden="1"/>
    </xf>
    <xf numFmtId="0" fontId="7" fillId="3" borderId="44" xfId="3" applyFont="1" applyFill="1" applyBorder="1" applyAlignment="1" applyProtection="1">
      <alignment horizontal="left" vertical="center" wrapText="1"/>
      <protection hidden="1"/>
    </xf>
    <xf numFmtId="0" fontId="7" fillId="3" borderId="56" xfId="3" applyFont="1" applyFill="1" applyBorder="1" applyAlignment="1" applyProtection="1">
      <alignment horizontal="left" vertical="center" wrapText="1"/>
      <protection hidden="1"/>
    </xf>
    <xf numFmtId="0" fontId="7" fillId="3" borderId="57" xfId="3" applyFont="1" applyFill="1" applyBorder="1" applyAlignment="1" applyProtection="1">
      <alignment horizontal="left" vertical="center" wrapText="1"/>
      <protection hidden="1"/>
    </xf>
    <xf numFmtId="0" fontId="7" fillId="3" borderId="58" xfId="3" applyFont="1" applyFill="1" applyBorder="1" applyAlignment="1" applyProtection="1">
      <alignment horizontal="left" vertical="center" wrapText="1"/>
      <protection hidden="1"/>
    </xf>
    <xf numFmtId="0" fontId="6" fillId="2" borderId="35" xfId="3" applyFont="1" applyFill="1" applyBorder="1" applyAlignment="1" applyProtection="1">
      <alignment horizontal="center" vertical="center"/>
      <protection locked="0"/>
    </xf>
    <xf numFmtId="0" fontId="6" fillId="2" borderId="34" xfId="3" applyFont="1" applyFill="1" applyBorder="1" applyAlignment="1" applyProtection="1">
      <alignment horizontal="center" vertical="center"/>
      <protection locked="0"/>
    </xf>
    <xf numFmtId="0" fontId="6" fillId="2" borderId="36" xfId="3" applyFont="1" applyFill="1" applyBorder="1" applyAlignment="1" applyProtection="1">
      <alignment horizontal="center" vertical="center"/>
      <protection locked="0"/>
    </xf>
    <xf numFmtId="0" fontId="8" fillId="3" borderId="4" xfId="3" applyFill="1" applyBorder="1" applyAlignment="1" applyProtection="1">
      <alignment horizontal="center" vertical="center"/>
      <protection hidden="1"/>
    </xf>
    <xf numFmtId="0" fontId="8" fillId="3" borderId="13" xfId="3" applyFill="1" applyBorder="1" applyAlignment="1" applyProtection="1">
      <alignment horizontal="center" vertical="center"/>
      <protection hidden="1"/>
    </xf>
    <xf numFmtId="0" fontId="49" fillId="3" borderId="0" xfId="0" applyFont="1" applyFill="1" applyAlignment="1" applyProtection="1">
      <alignment horizontal="center"/>
      <protection hidden="1"/>
    </xf>
    <xf numFmtId="0" fontId="50" fillId="2" borderId="21" xfId="3" applyFont="1" applyFill="1" applyBorder="1" applyAlignment="1" applyProtection="1">
      <alignment horizontal="center" vertical="center"/>
      <protection locked="0"/>
    </xf>
    <xf numFmtId="0" fontId="50" fillId="2" borderId="23" xfId="3" applyFont="1" applyFill="1" applyBorder="1" applyAlignment="1" applyProtection="1">
      <alignment horizontal="center" vertical="center"/>
      <protection locked="0"/>
    </xf>
    <xf numFmtId="0" fontId="50" fillId="2" borderId="47" xfId="3" applyFont="1" applyFill="1" applyBorder="1" applyAlignment="1" applyProtection="1">
      <alignment horizontal="center" vertical="center"/>
      <protection locked="0"/>
    </xf>
    <xf numFmtId="0" fontId="50" fillId="2" borderId="26" xfId="3" applyFont="1" applyFill="1" applyBorder="1" applyAlignment="1" applyProtection="1">
      <alignment horizontal="center" vertical="center"/>
      <protection locked="0"/>
    </xf>
    <xf numFmtId="0" fontId="52" fillId="3" borderId="0" xfId="0" applyFont="1" applyFill="1" applyAlignment="1" applyProtection="1">
      <alignment horizontal="center"/>
      <protection hidden="1"/>
    </xf>
    <xf numFmtId="0" fontId="14" fillId="2" borderId="21" xfId="3" applyFont="1" applyFill="1" applyBorder="1" applyAlignment="1" applyProtection="1">
      <alignment horizontal="center" vertical="center"/>
      <protection locked="0"/>
    </xf>
    <xf numFmtId="0" fontId="14" fillId="2" borderId="23" xfId="3" applyFont="1" applyFill="1" applyBorder="1" applyAlignment="1" applyProtection="1">
      <alignment horizontal="center" vertical="center"/>
      <protection locked="0"/>
    </xf>
    <xf numFmtId="0" fontId="14" fillId="2" borderId="47" xfId="3" applyFont="1" applyFill="1" applyBorder="1" applyAlignment="1" applyProtection="1">
      <alignment horizontal="center" vertical="center"/>
      <protection locked="0"/>
    </xf>
    <xf numFmtId="0" fontId="14" fillId="2" borderId="26" xfId="3" applyFont="1" applyFill="1" applyBorder="1" applyAlignment="1" applyProtection="1">
      <alignment horizontal="center" vertical="center"/>
      <protection locked="0"/>
    </xf>
    <xf numFmtId="0" fontId="7" fillId="3" borderId="42" xfId="0" applyFont="1" applyFill="1" applyBorder="1" applyAlignment="1" applyProtection="1">
      <alignment horizontal="center" vertical="center"/>
      <protection hidden="1"/>
    </xf>
    <xf numFmtId="0" fontId="7" fillId="3" borderId="20" xfId="0" applyFont="1" applyFill="1" applyBorder="1" applyAlignment="1" applyProtection="1">
      <alignment horizontal="center" vertical="center"/>
      <protection hidden="1"/>
    </xf>
    <xf numFmtId="0" fontId="17" fillId="3" borderId="0" xfId="3" applyFont="1" applyFill="1" applyAlignment="1" applyProtection="1">
      <alignment horizontal="left" vertical="top" wrapText="1"/>
      <protection hidden="1"/>
    </xf>
    <xf numFmtId="167" fontId="11" fillId="3" borderId="42" xfId="0" applyNumberFormat="1" applyFont="1" applyFill="1" applyBorder="1" applyAlignment="1" applyProtection="1">
      <alignment horizontal="center" vertical="center" wrapText="1"/>
      <protection hidden="1"/>
    </xf>
    <xf numFmtId="167" fontId="11" fillId="3" borderId="2" xfId="0" applyNumberFormat="1" applyFont="1" applyFill="1" applyBorder="1" applyAlignment="1" applyProtection="1">
      <alignment horizontal="center" vertical="center" wrapText="1"/>
      <protection hidden="1"/>
    </xf>
    <xf numFmtId="167" fontId="11" fillId="3" borderId="20" xfId="0" applyNumberFormat="1" applyFont="1" applyFill="1" applyBorder="1" applyAlignment="1" applyProtection="1">
      <alignment horizontal="center" vertical="center" wrapText="1"/>
      <protection hidden="1"/>
    </xf>
    <xf numFmtId="167" fontId="11" fillId="3" borderId="43" xfId="0" applyNumberFormat="1" applyFont="1" applyFill="1" applyBorder="1" applyAlignment="1" applyProtection="1">
      <alignment horizontal="center" vertical="center" wrapText="1"/>
      <protection hidden="1"/>
    </xf>
    <xf numFmtId="167" fontId="11" fillId="3" borderId="6" xfId="0" applyNumberFormat="1" applyFont="1" applyFill="1" applyBorder="1" applyAlignment="1" applyProtection="1">
      <alignment horizontal="center" vertical="center" wrapText="1"/>
      <protection hidden="1"/>
    </xf>
    <xf numFmtId="167" fontId="11" fillId="3" borderId="56" xfId="0" applyNumberFormat="1" applyFont="1" applyFill="1" applyBorder="1" applyAlignment="1" applyProtection="1">
      <alignment horizontal="center" vertical="center" wrapText="1"/>
      <protection hidden="1"/>
    </xf>
    <xf numFmtId="0" fontId="2" fillId="2" borderId="10"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7" fillId="3" borderId="2" xfId="0" applyFont="1" applyFill="1" applyBorder="1" applyAlignment="1" applyProtection="1">
      <alignment horizontal="center" vertical="center"/>
      <protection hidden="1"/>
    </xf>
    <xf numFmtId="0" fontId="7" fillId="3" borderId="42" xfId="3" applyFont="1" applyFill="1" applyBorder="1" applyAlignment="1" applyProtection="1">
      <alignment horizontal="center" vertical="center" wrapText="1"/>
      <protection hidden="1"/>
    </xf>
    <xf numFmtId="0" fontId="7" fillId="3" borderId="20" xfId="3" applyFont="1" applyFill="1" applyBorder="1" applyAlignment="1" applyProtection="1">
      <alignment horizontal="center" vertical="center" wrapText="1"/>
      <protection hidden="1"/>
    </xf>
    <xf numFmtId="0" fontId="7" fillId="3" borderId="2" xfId="3" applyFont="1" applyFill="1" applyBorder="1" applyAlignment="1" applyProtection="1">
      <alignment horizontal="center" vertical="center" wrapText="1"/>
      <protection hidden="1"/>
    </xf>
    <xf numFmtId="165" fontId="8" fillId="3" borderId="4" xfId="3" applyNumberFormat="1" applyFill="1" applyBorder="1" applyAlignment="1" applyProtection="1">
      <alignment horizontal="center"/>
      <protection hidden="1"/>
    </xf>
    <xf numFmtId="165" fontId="8" fillId="3" borderId="13" xfId="3" applyNumberFormat="1" applyFill="1" applyBorder="1" applyAlignment="1" applyProtection="1">
      <alignment horizontal="center"/>
      <protection hidden="1"/>
    </xf>
    <xf numFmtId="165" fontId="7" fillId="3" borderId="51" xfId="3" applyNumberFormat="1" applyFont="1" applyFill="1" applyBorder="1" applyAlignment="1" applyProtection="1">
      <alignment horizontal="center" vertical="center"/>
      <protection hidden="1"/>
    </xf>
    <xf numFmtId="165" fontId="7" fillId="3" borderId="31" xfId="3" applyNumberFormat="1" applyFont="1" applyFill="1" applyBorder="1" applyAlignment="1" applyProtection="1">
      <alignment horizontal="center" vertical="center"/>
      <protection hidden="1"/>
    </xf>
    <xf numFmtId="0" fontId="11" fillId="3" borderId="60" xfId="0" applyFont="1" applyFill="1" applyBorder="1" applyAlignment="1" applyProtection="1">
      <alignment horizontal="center" vertical="center"/>
      <protection hidden="1"/>
    </xf>
    <xf numFmtId="0" fontId="11" fillId="3" borderId="61" xfId="0" applyFont="1" applyFill="1" applyBorder="1" applyAlignment="1" applyProtection="1">
      <alignment horizontal="center" vertical="center"/>
      <protection hidden="1"/>
    </xf>
    <xf numFmtId="0" fontId="11" fillId="3" borderId="41" xfId="0" applyFont="1" applyFill="1" applyBorder="1" applyAlignment="1" applyProtection="1">
      <alignment horizontal="center" vertical="center"/>
      <protection hidden="1"/>
    </xf>
    <xf numFmtId="0" fontId="11" fillId="3" borderId="45" xfId="0" applyFont="1" applyFill="1" applyBorder="1" applyAlignment="1" applyProtection="1">
      <alignment horizontal="center" vertical="center"/>
      <protection hidden="1"/>
    </xf>
    <xf numFmtId="0" fontId="11" fillId="3" borderId="55" xfId="0" applyFont="1" applyFill="1" applyBorder="1" applyAlignment="1" applyProtection="1">
      <alignment horizontal="center" vertical="center"/>
      <protection hidden="1"/>
    </xf>
    <xf numFmtId="0" fontId="7" fillId="3" borderId="41" xfId="3" applyFont="1" applyFill="1" applyBorder="1" applyAlignment="1" applyProtection="1">
      <alignment horizontal="center" vertical="center"/>
      <protection hidden="1"/>
    </xf>
    <xf numFmtId="0" fontId="7" fillId="3" borderId="55" xfId="3" applyFont="1" applyFill="1" applyBorder="1" applyAlignment="1" applyProtection="1">
      <alignment horizontal="center" vertical="center"/>
      <protection hidden="1"/>
    </xf>
    <xf numFmtId="0" fontId="2" fillId="2" borderId="6"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7" fillId="3" borderId="42" xfId="3" applyFont="1" applyFill="1" applyBorder="1" applyAlignment="1" applyProtection="1">
      <alignment horizontal="center" vertical="center"/>
      <protection hidden="1"/>
    </xf>
    <xf numFmtId="0" fontId="7" fillId="3" borderId="2" xfId="3" applyFont="1" applyFill="1" applyBorder="1" applyAlignment="1" applyProtection="1">
      <alignment horizontal="center" vertical="center"/>
      <protection hidden="1"/>
    </xf>
    <xf numFmtId="0" fontId="7" fillId="3" borderId="20" xfId="3" applyFont="1" applyFill="1" applyBorder="1" applyAlignment="1" applyProtection="1">
      <alignment horizontal="center" vertical="center"/>
      <protection hidden="1"/>
    </xf>
    <xf numFmtId="0" fontId="7" fillId="3" borderId="85" xfId="3" applyFont="1" applyFill="1" applyBorder="1" applyAlignment="1" applyProtection="1">
      <alignment horizontal="center" vertical="center" wrapText="1"/>
      <protection hidden="1"/>
    </xf>
    <xf numFmtId="0" fontId="7" fillId="3" borderId="86" xfId="3" applyFont="1" applyFill="1" applyBorder="1" applyAlignment="1" applyProtection="1">
      <alignment horizontal="center" vertical="center" wrapText="1"/>
      <protection hidden="1"/>
    </xf>
    <xf numFmtId="0" fontId="7" fillId="3" borderId="87" xfId="3" applyFont="1" applyFill="1" applyBorder="1" applyAlignment="1" applyProtection="1">
      <alignment horizontal="center" vertical="center" wrapText="1"/>
      <protection hidden="1"/>
    </xf>
    <xf numFmtId="0" fontId="7" fillId="3" borderId="62" xfId="0" applyFont="1" applyFill="1" applyBorder="1" applyAlignment="1" applyProtection="1">
      <alignment horizontal="center" vertical="center" wrapText="1"/>
      <protection hidden="1"/>
    </xf>
    <xf numFmtId="0" fontId="7" fillId="3" borderId="88" xfId="0" applyFont="1" applyFill="1" applyBorder="1" applyAlignment="1" applyProtection="1">
      <alignment horizontal="center" vertical="center" wrapText="1"/>
      <protection hidden="1"/>
    </xf>
    <xf numFmtId="0" fontId="7" fillId="3" borderId="85" xfId="0" applyFont="1" applyFill="1" applyBorder="1" applyAlignment="1" applyProtection="1">
      <alignment horizontal="center" vertical="center"/>
      <protection hidden="1"/>
    </xf>
    <xf numFmtId="0" fontId="7" fillId="3" borderId="87" xfId="0" applyFont="1" applyFill="1" applyBorder="1" applyAlignment="1" applyProtection="1">
      <alignment horizontal="center" vertical="center"/>
      <protection hidden="1"/>
    </xf>
    <xf numFmtId="0" fontId="7" fillId="3" borderId="85" xfId="0" applyFont="1" applyFill="1" applyBorder="1" applyAlignment="1" applyProtection="1">
      <alignment horizontal="center" vertical="center" wrapText="1"/>
      <protection hidden="1"/>
    </xf>
    <xf numFmtId="0" fontId="7" fillId="3" borderId="87" xfId="0" applyFont="1" applyFill="1" applyBorder="1" applyAlignment="1" applyProtection="1">
      <alignment horizontal="center" vertical="center" wrapText="1"/>
      <protection hidden="1"/>
    </xf>
    <xf numFmtId="0" fontId="7" fillId="3" borderId="44" xfId="0" applyFont="1" applyFill="1" applyBorder="1" applyAlignment="1" applyProtection="1">
      <alignment horizontal="center" vertical="center"/>
      <protection hidden="1"/>
    </xf>
    <xf numFmtId="0" fontId="7" fillId="3" borderId="58" xfId="0" applyFont="1" applyFill="1" applyBorder="1" applyAlignment="1" applyProtection="1">
      <alignment horizontal="center" vertical="center"/>
      <protection hidden="1"/>
    </xf>
    <xf numFmtId="0" fontId="11" fillId="3" borderId="42" xfId="0" applyFont="1" applyFill="1" applyBorder="1" applyAlignment="1" applyProtection="1">
      <alignment horizontal="center" vertical="center" wrapText="1"/>
      <protection hidden="1"/>
    </xf>
    <xf numFmtId="0" fontId="11" fillId="3" borderId="2" xfId="0" applyFont="1" applyFill="1" applyBorder="1" applyAlignment="1" applyProtection="1">
      <alignment horizontal="center" vertical="center" wrapText="1"/>
      <protection hidden="1"/>
    </xf>
    <xf numFmtId="0" fontId="11" fillId="3" borderId="20" xfId="0" applyFont="1" applyFill="1" applyBorder="1" applyAlignment="1" applyProtection="1">
      <alignment horizontal="center" vertical="center" wrapText="1"/>
      <protection hidden="1"/>
    </xf>
    <xf numFmtId="0" fontId="11" fillId="3" borderId="43" xfId="0" applyFont="1" applyFill="1" applyBorder="1" applyAlignment="1" applyProtection="1">
      <alignment horizontal="center" vertical="center" wrapText="1"/>
      <protection hidden="1"/>
    </xf>
    <xf numFmtId="0" fontId="11" fillId="3" borderId="44"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8" xfId="0" applyFont="1" applyFill="1" applyBorder="1" applyAlignment="1" applyProtection="1">
      <alignment horizontal="center" vertical="center" wrapText="1"/>
      <protection hidden="1"/>
    </xf>
    <xf numFmtId="0" fontId="11" fillId="3" borderId="56" xfId="0" applyFont="1" applyFill="1" applyBorder="1" applyAlignment="1" applyProtection="1">
      <alignment horizontal="center" vertical="center" wrapText="1"/>
      <protection hidden="1"/>
    </xf>
    <xf numFmtId="0" fontId="11" fillId="3" borderId="58" xfId="0" applyFont="1" applyFill="1" applyBorder="1" applyAlignment="1" applyProtection="1">
      <alignment horizontal="center" vertical="center" wrapText="1"/>
      <protection hidden="1"/>
    </xf>
    <xf numFmtId="165" fontId="8" fillId="3" borderId="9" xfId="3" applyNumberFormat="1" applyFill="1" applyBorder="1" applyAlignment="1" applyProtection="1">
      <alignment horizontal="center"/>
      <protection hidden="1"/>
    </xf>
    <xf numFmtId="165" fontId="8" fillId="3" borderId="15" xfId="3" applyNumberFormat="1" applyFill="1" applyBorder="1" applyAlignment="1" applyProtection="1">
      <alignment horizontal="center"/>
      <protection hidden="1"/>
    </xf>
    <xf numFmtId="0" fontId="14" fillId="3" borderId="0" xfId="0" applyFont="1" applyFill="1" applyAlignment="1" applyProtection="1">
      <alignment horizontal="center" vertical="center" wrapText="1"/>
      <protection hidden="1"/>
    </xf>
    <xf numFmtId="0" fontId="2" fillId="3" borderId="0" xfId="0" applyFont="1" applyFill="1" applyAlignment="1" applyProtection="1">
      <alignment horizontal="left" vertical="center" wrapText="1"/>
      <protection hidden="1"/>
    </xf>
    <xf numFmtId="0" fontId="16" fillId="3" borderId="0" xfId="7" applyFont="1" applyFill="1" applyAlignment="1" applyProtection="1">
      <alignment horizontal="left" vertical="center"/>
      <protection hidden="1"/>
    </xf>
    <xf numFmtId="0" fontId="7" fillId="3" borderId="45" xfId="3" applyFont="1" applyFill="1" applyBorder="1" applyAlignment="1" applyProtection="1">
      <alignment horizontal="center" vertical="center"/>
      <protection hidden="1"/>
    </xf>
    <xf numFmtId="165" fontId="8" fillId="3" borderId="17" xfId="3" applyNumberFormat="1" applyFill="1" applyBorder="1" applyAlignment="1" applyProtection="1">
      <alignment horizontal="center"/>
      <protection hidden="1"/>
    </xf>
    <xf numFmtId="165" fontId="8" fillId="3" borderId="18" xfId="3" applyNumberFormat="1" applyFill="1" applyBorder="1" applyAlignment="1" applyProtection="1">
      <alignment horizontal="center"/>
      <protection hidden="1"/>
    </xf>
    <xf numFmtId="167" fontId="7" fillId="3" borderId="43" xfId="0" applyNumberFormat="1" applyFont="1" applyFill="1" applyBorder="1" applyAlignment="1" applyProtection="1">
      <alignment horizontal="center" vertical="center" wrapText="1"/>
      <protection hidden="1"/>
    </xf>
    <xf numFmtId="167" fontId="7" fillId="3" borderId="6" xfId="0" applyNumberFormat="1" applyFont="1" applyFill="1" applyBorder="1" applyAlignment="1" applyProtection="1">
      <alignment horizontal="center" vertical="center" wrapText="1"/>
      <protection hidden="1"/>
    </xf>
    <xf numFmtId="167" fontId="7" fillId="3" borderId="56" xfId="0" applyNumberFormat="1" applyFont="1" applyFill="1" applyBorder="1" applyAlignment="1" applyProtection="1">
      <alignment horizontal="center" vertical="center" wrapText="1"/>
      <protection hidden="1"/>
    </xf>
    <xf numFmtId="0" fontId="2" fillId="2" borderId="11"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11" fillId="3" borderId="41" xfId="0" applyFont="1" applyFill="1" applyBorder="1" applyAlignment="1" applyProtection="1">
      <alignment horizontal="center" vertical="center" wrapText="1"/>
      <protection hidden="1"/>
    </xf>
    <xf numFmtId="0" fontId="11" fillId="3" borderId="55" xfId="0" applyFont="1" applyFill="1" applyBorder="1" applyAlignment="1" applyProtection="1">
      <alignment horizontal="center" vertical="center" wrapText="1"/>
      <protection hidden="1"/>
    </xf>
    <xf numFmtId="0" fontId="7" fillId="3" borderId="51" xfId="3" applyFont="1" applyFill="1" applyBorder="1" applyAlignment="1" applyProtection="1">
      <alignment horizontal="center"/>
      <protection hidden="1"/>
    </xf>
    <xf numFmtId="0" fontId="7" fillId="3" borderId="50" xfId="3" applyFont="1" applyFill="1" applyBorder="1" applyAlignment="1" applyProtection="1">
      <alignment horizontal="center"/>
      <protection hidden="1"/>
    </xf>
    <xf numFmtId="0" fontId="7" fillId="3" borderId="31" xfId="3" applyFont="1" applyFill="1" applyBorder="1" applyAlignment="1" applyProtection="1">
      <alignment horizontal="center"/>
      <protection hidden="1"/>
    </xf>
    <xf numFmtId="168" fontId="2" fillId="2" borderId="17" xfId="0" applyNumberFormat="1" applyFont="1" applyFill="1" applyBorder="1" applyProtection="1">
      <protection locked="0"/>
    </xf>
    <xf numFmtId="168" fontId="2" fillId="2" borderId="19" xfId="0" applyNumberFormat="1" applyFont="1" applyFill="1" applyBorder="1" applyProtection="1">
      <protection locked="0"/>
    </xf>
    <xf numFmtId="168" fontId="2" fillId="2" borderId="18" xfId="0" applyNumberFormat="1" applyFont="1" applyFill="1" applyBorder="1" applyProtection="1">
      <protection locked="0"/>
    </xf>
    <xf numFmtId="168" fontId="2" fillId="2" borderId="4" xfId="0" applyNumberFormat="1" applyFont="1" applyFill="1" applyBorder="1" applyProtection="1">
      <protection locked="0"/>
    </xf>
    <xf numFmtId="168" fontId="2" fillId="2" borderId="3" xfId="0" applyNumberFormat="1" applyFont="1" applyFill="1" applyBorder="1" applyProtection="1">
      <protection locked="0"/>
    </xf>
    <xf numFmtId="168" fontId="2" fillId="2" borderId="13" xfId="0" applyNumberFormat="1" applyFont="1" applyFill="1" applyBorder="1" applyProtection="1">
      <protection locked="0"/>
    </xf>
    <xf numFmtId="0" fontId="11" fillId="3" borderId="43" xfId="0" applyFont="1" applyFill="1" applyBorder="1" applyAlignment="1" applyProtection="1">
      <alignment horizontal="left" vertical="center"/>
      <protection hidden="1"/>
    </xf>
    <xf numFmtId="0" fontId="11" fillId="3" borderId="44" xfId="0" applyFont="1" applyFill="1" applyBorder="1" applyAlignment="1" applyProtection="1">
      <alignment horizontal="left" vertical="center"/>
      <protection hidden="1"/>
    </xf>
    <xf numFmtId="0" fontId="11" fillId="3" borderId="56" xfId="0" applyFont="1" applyFill="1" applyBorder="1" applyAlignment="1" applyProtection="1">
      <alignment horizontal="left" vertical="center"/>
      <protection hidden="1"/>
    </xf>
    <xf numFmtId="0" fontId="11" fillId="3" borderId="58" xfId="0" applyFont="1" applyFill="1" applyBorder="1" applyAlignment="1" applyProtection="1">
      <alignment horizontal="left" vertical="center"/>
      <protection hidden="1"/>
    </xf>
    <xf numFmtId="9" fontId="50" fillId="3" borderId="22" xfId="13" applyFont="1" applyFill="1" applyBorder="1" applyAlignment="1" applyProtection="1">
      <alignment horizontal="center" vertical="center"/>
      <protection hidden="1"/>
    </xf>
    <xf numFmtId="9" fontId="50" fillId="3" borderId="25" xfId="13" applyFont="1" applyFill="1" applyBorder="1" applyAlignment="1" applyProtection="1">
      <alignment horizontal="center" vertical="center"/>
      <protection hidden="1"/>
    </xf>
    <xf numFmtId="0" fontId="7" fillId="3" borderId="22" xfId="3" applyFont="1" applyFill="1" applyBorder="1" applyAlignment="1" applyProtection="1">
      <alignment horizontal="center" vertical="center" wrapText="1"/>
      <protection hidden="1"/>
    </xf>
    <xf numFmtId="0" fontId="7" fillId="3" borderId="25" xfId="3" applyFont="1" applyFill="1" applyBorder="1" applyAlignment="1" applyProtection="1">
      <alignment horizontal="center" vertical="center" wrapText="1"/>
      <protection hidden="1"/>
    </xf>
    <xf numFmtId="0" fontId="7" fillId="3" borderId="63" xfId="3" applyFont="1" applyFill="1" applyBorder="1" applyAlignment="1" applyProtection="1">
      <alignment horizontal="center" vertical="center" wrapText="1"/>
      <protection hidden="1"/>
    </xf>
    <xf numFmtId="0" fontId="7" fillId="3" borderId="50" xfId="0" applyFont="1" applyFill="1" applyBorder="1" applyAlignment="1" applyProtection="1">
      <alignment horizontal="center" vertical="center"/>
      <protection hidden="1"/>
    </xf>
    <xf numFmtId="0" fontId="7" fillId="3" borderId="31" xfId="0" applyFont="1" applyFill="1" applyBorder="1" applyAlignment="1" applyProtection="1">
      <alignment horizontal="center" vertical="center"/>
      <protection hidden="1"/>
    </xf>
    <xf numFmtId="168" fontId="2" fillId="2" borderId="10" xfId="0" applyNumberFormat="1" applyFont="1" applyFill="1" applyBorder="1" applyAlignment="1" applyProtection="1">
      <alignment horizontal="center" vertical="center"/>
      <protection locked="0"/>
    </xf>
    <xf numFmtId="168" fontId="2" fillId="2" borderId="14" xfId="0" applyNumberFormat="1" applyFont="1" applyFill="1" applyBorder="1" applyAlignment="1" applyProtection="1">
      <alignment horizontal="center" vertical="center"/>
      <protection locked="0"/>
    </xf>
    <xf numFmtId="168" fontId="7" fillId="3" borderId="51" xfId="0" applyNumberFormat="1" applyFont="1" applyFill="1" applyBorder="1" applyAlignment="1" applyProtection="1">
      <alignment horizontal="center" vertical="center"/>
      <protection hidden="1"/>
    </xf>
    <xf numFmtId="168" fontId="7" fillId="3" borderId="31" xfId="0" applyNumberFormat="1" applyFont="1" applyFill="1" applyBorder="1" applyAlignment="1" applyProtection="1">
      <alignment horizontal="center" vertical="center"/>
      <protection hidden="1"/>
    </xf>
    <xf numFmtId="0" fontId="7" fillId="3" borderId="51" xfId="3" applyFont="1" applyFill="1" applyBorder="1" applyAlignment="1" applyProtection="1">
      <alignment horizontal="left"/>
      <protection hidden="1"/>
    </xf>
    <xf numFmtId="0" fontId="7" fillId="3" borderId="50" xfId="3" applyFont="1" applyFill="1" applyBorder="1" applyAlignment="1" applyProtection="1">
      <alignment horizontal="left"/>
      <protection hidden="1"/>
    </xf>
    <xf numFmtId="0" fontId="7" fillId="3" borderId="31" xfId="3" applyFont="1" applyFill="1" applyBorder="1" applyAlignment="1" applyProtection="1">
      <alignment horizontal="left"/>
      <protection hidden="1"/>
    </xf>
    <xf numFmtId="0" fontId="6" fillId="2" borderId="12" xfId="3" applyFont="1" applyFill="1" applyBorder="1" applyAlignment="1" applyProtection="1">
      <alignment vertical="center"/>
      <protection locked="0"/>
    </xf>
    <xf numFmtId="0" fontId="6" fillId="2" borderId="0" xfId="3" applyFont="1" applyFill="1" applyAlignment="1" applyProtection="1">
      <alignment vertical="center"/>
      <protection locked="0"/>
    </xf>
    <xf numFmtId="0" fontId="7" fillId="3" borderId="30" xfId="3" applyFont="1" applyFill="1" applyBorder="1" applyAlignment="1" applyProtection="1">
      <alignment horizontal="center"/>
      <protection hidden="1"/>
    </xf>
    <xf numFmtId="0" fontId="7" fillId="3" borderId="52" xfId="3" applyFont="1" applyFill="1" applyBorder="1" applyAlignment="1" applyProtection="1">
      <alignment horizontal="center"/>
      <protection hidden="1"/>
    </xf>
    <xf numFmtId="0" fontId="6" fillId="2" borderId="11" xfId="3" applyFont="1" applyFill="1" applyBorder="1" applyAlignment="1" applyProtection="1">
      <alignment horizontal="left" vertical="center"/>
      <protection locked="0"/>
    </xf>
    <xf numFmtId="0" fontId="6" fillId="2" borderId="10" xfId="3" applyFont="1" applyFill="1" applyBorder="1" applyAlignment="1" applyProtection="1">
      <alignment horizontal="left" vertical="center"/>
      <protection locked="0"/>
    </xf>
    <xf numFmtId="0" fontId="6" fillId="2" borderId="14" xfId="3" applyFont="1" applyFill="1" applyBorder="1" applyAlignment="1" applyProtection="1">
      <alignment horizontal="left" vertical="center"/>
      <protection locked="0"/>
    </xf>
    <xf numFmtId="0" fontId="6" fillId="2" borderId="6" xfId="3" applyFont="1" applyFill="1" applyBorder="1" applyAlignment="1" applyProtection="1">
      <alignment horizontal="left" vertical="center"/>
      <protection locked="0"/>
    </xf>
    <xf numFmtId="0" fontId="6" fillId="2" borderId="0" xfId="3" applyFont="1" applyFill="1" applyAlignment="1" applyProtection="1">
      <alignment horizontal="left" vertical="center"/>
      <protection locked="0"/>
    </xf>
    <xf numFmtId="0" fontId="6" fillId="2" borderId="8" xfId="3" applyFont="1" applyFill="1" applyBorder="1" applyAlignment="1" applyProtection="1">
      <alignment horizontal="left" vertical="center"/>
      <protection locked="0"/>
    </xf>
    <xf numFmtId="0" fontId="6" fillId="2" borderId="9" xfId="3" applyFont="1" applyFill="1" applyBorder="1" applyAlignment="1" applyProtection="1">
      <alignment horizontal="left" vertical="center"/>
      <protection locked="0"/>
    </xf>
    <xf numFmtId="0" fontId="6" fillId="2" borderId="12" xfId="3" applyFont="1" applyFill="1" applyBorder="1" applyAlignment="1" applyProtection="1">
      <alignment horizontal="left" vertical="center"/>
      <protection locked="0"/>
    </xf>
    <xf numFmtId="0" fontId="6" fillId="2" borderId="15" xfId="3" applyFont="1" applyFill="1" applyBorder="1" applyAlignment="1" applyProtection="1">
      <alignment horizontal="left" vertical="center"/>
      <protection locked="0"/>
    </xf>
    <xf numFmtId="0" fontId="8" fillId="3" borderId="35" xfId="3" applyFill="1" applyBorder="1" applyAlignment="1" applyProtection="1">
      <alignment horizontal="center" vertical="center"/>
      <protection hidden="1"/>
    </xf>
    <xf numFmtId="0" fontId="8" fillId="3" borderId="36" xfId="3" applyFill="1" applyBorder="1" applyAlignment="1" applyProtection="1">
      <alignment horizontal="center" vertical="center"/>
      <protection hidden="1"/>
    </xf>
    <xf numFmtId="0" fontId="8" fillId="3" borderId="17" xfId="3" applyFill="1" applyBorder="1" applyAlignment="1" applyProtection="1">
      <alignment horizontal="center" vertical="center"/>
      <protection hidden="1"/>
    </xf>
    <xf numFmtId="0" fontId="8" fillId="3" borderId="18" xfId="3" applyFill="1" applyBorder="1" applyAlignment="1" applyProtection="1">
      <alignment horizontal="center" vertical="center"/>
      <protection hidden="1"/>
    </xf>
    <xf numFmtId="0" fontId="11" fillId="3" borderId="22" xfId="0" applyFont="1" applyFill="1" applyBorder="1" applyAlignment="1" applyProtection="1">
      <alignment horizontal="center" vertical="center"/>
      <protection hidden="1"/>
    </xf>
    <xf numFmtId="0" fontId="11" fillId="3" borderId="25" xfId="0" applyFont="1" applyFill="1" applyBorder="1" applyAlignment="1" applyProtection="1">
      <alignment horizontal="center" vertical="center"/>
      <protection hidden="1"/>
    </xf>
    <xf numFmtId="0" fontId="11" fillId="2" borderId="0" xfId="0" applyFont="1" applyFill="1" applyAlignment="1" applyProtection="1">
      <alignment horizontal="left"/>
      <protection hidden="1"/>
    </xf>
    <xf numFmtId="0" fontId="11" fillId="2" borderId="8" xfId="0" applyFont="1" applyFill="1" applyBorder="1" applyAlignment="1" applyProtection="1">
      <alignment horizontal="left"/>
      <protection hidden="1"/>
    </xf>
    <xf numFmtId="0" fontId="7" fillId="2" borderId="0" xfId="0" applyFont="1" applyFill="1" applyAlignment="1" applyProtection="1">
      <alignment horizontal="left"/>
      <protection hidden="1"/>
    </xf>
    <xf numFmtId="0" fontId="7" fillId="2" borderId="8" xfId="0" applyFont="1" applyFill="1" applyBorder="1" applyAlignment="1" applyProtection="1">
      <alignment horizontal="left"/>
      <protection hidden="1"/>
    </xf>
    <xf numFmtId="0" fontId="2" fillId="2" borderId="4"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2" xfId="0" applyFont="1" applyFill="1" applyBorder="1" applyAlignment="1" applyProtection="1">
      <alignment horizontal="left"/>
      <protection hidden="1"/>
    </xf>
    <xf numFmtId="0" fontId="2" fillId="2" borderId="15" xfId="0" applyFont="1" applyFill="1" applyBorder="1" applyAlignment="1" applyProtection="1">
      <alignment horizontal="left"/>
      <protection hidden="1"/>
    </xf>
    <xf numFmtId="0" fontId="6" fillId="2" borderId="4" xfId="3" applyFont="1" applyFill="1" applyBorder="1" applyAlignment="1" applyProtection="1">
      <alignment horizontal="left"/>
      <protection locked="0"/>
    </xf>
    <xf numFmtId="0" fontId="6" fillId="2" borderId="13" xfId="3" applyFont="1" applyFill="1" applyBorder="1" applyAlignment="1" applyProtection="1">
      <alignment horizontal="left"/>
      <protection locked="0"/>
    </xf>
    <xf numFmtId="0" fontId="7" fillId="3" borderId="43" xfId="3" applyFont="1" applyFill="1" applyBorder="1" applyAlignment="1" applyProtection="1">
      <alignment horizontal="center" vertical="center" wrapText="1"/>
      <protection hidden="1"/>
    </xf>
    <xf numFmtId="0" fontId="7" fillId="3" borderId="6" xfId="3" applyFont="1" applyFill="1" applyBorder="1" applyAlignment="1" applyProtection="1">
      <alignment horizontal="center" vertical="center" wrapText="1"/>
      <protection hidden="1"/>
    </xf>
    <xf numFmtId="0" fontId="7" fillId="3" borderId="56" xfId="3" applyFont="1" applyFill="1" applyBorder="1" applyAlignment="1" applyProtection="1">
      <alignment horizontal="center" vertical="center" wrapText="1"/>
      <protection hidden="1"/>
    </xf>
    <xf numFmtId="0" fontId="6" fillId="2" borderId="9" xfId="3" applyFont="1" applyFill="1" applyBorder="1" applyAlignment="1" applyProtection="1">
      <alignment horizontal="left"/>
      <protection locked="0"/>
    </xf>
    <xf numFmtId="0" fontId="6" fillId="2" borderId="15" xfId="3" applyFont="1" applyFill="1" applyBorder="1" applyAlignment="1" applyProtection="1">
      <alignment horizontal="left"/>
      <protection locked="0"/>
    </xf>
    <xf numFmtId="0" fontId="6" fillId="2" borderId="17" xfId="3" applyFont="1" applyFill="1" applyBorder="1" applyAlignment="1" applyProtection="1">
      <alignment horizontal="left"/>
      <protection locked="0"/>
    </xf>
    <xf numFmtId="0" fontId="6" fillId="2" borderId="18" xfId="3" applyFont="1" applyFill="1" applyBorder="1" applyAlignment="1" applyProtection="1">
      <alignment horizontal="left"/>
      <protection locked="0"/>
    </xf>
    <xf numFmtId="0" fontId="7" fillId="3" borderId="43" xfId="0" applyFont="1" applyFill="1" applyBorder="1" applyAlignment="1" applyProtection="1">
      <alignment horizontal="center" vertical="center"/>
      <protection hidden="1"/>
    </xf>
    <xf numFmtId="0" fontId="7" fillId="3" borderId="56" xfId="0" applyFont="1" applyFill="1" applyBorder="1" applyAlignment="1" applyProtection="1">
      <alignment horizontal="center" vertical="center"/>
      <protection hidden="1"/>
    </xf>
    <xf numFmtId="0" fontId="11" fillId="3" borderId="53" xfId="0" applyFont="1" applyFill="1" applyBorder="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3" borderId="57" xfId="0" applyFont="1" applyFill="1" applyBorder="1" applyAlignment="1" applyProtection="1">
      <alignment horizontal="center" vertical="center" wrapText="1"/>
      <protection hidden="1"/>
    </xf>
    <xf numFmtId="0" fontId="2" fillId="2" borderId="35"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vertical="center"/>
      <protection locked="0"/>
    </xf>
    <xf numFmtId="0" fontId="2" fillId="2" borderId="3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7" fillId="3" borderId="35" xfId="0" applyFont="1" applyFill="1" applyBorder="1" applyAlignment="1" applyProtection="1">
      <alignment horizontal="center" vertical="center" wrapText="1"/>
      <protection hidden="1"/>
    </xf>
    <xf numFmtId="0" fontId="7" fillId="3" borderId="17" xfId="0" applyFont="1" applyFill="1" applyBorder="1" applyAlignment="1" applyProtection="1">
      <alignment horizontal="center" vertical="center" wrapText="1"/>
      <protection hidden="1"/>
    </xf>
    <xf numFmtId="0" fontId="7" fillId="3" borderId="43" xfId="0" applyFont="1" applyFill="1" applyBorder="1" applyAlignment="1" applyProtection="1">
      <alignment horizontal="center" vertical="center" wrapText="1"/>
      <protection hidden="1"/>
    </xf>
    <xf numFmtId="0" fontId="7" fillId="3" borderId="56" xfId="0" applyFont="1" applyFill="1" applyBorder="1" applyAlignment="1" applyProtection="1">
      <alignment horizontal="center" vertical="center" wrapText="1"/>
      <protection hidden="1"/>
    </xf>
    <xf numFmtId="0" fontId="7" fillId="2" borderId="11" xfId="0" applyFont="1" applyFill="1" applyBorder="1" applyAlignment="1" applyProtection="1">
      <alignment vertical="top" wrapText="1"/>
      <protection hidden="1"/>
    </xf>
    <xf numFmtId="0" fontId="2" fillId="2" borderId="11" xfId="0" applyFont="1" applyFill="1" applyBorder="1" applyAlignment="1" applyProtection="1">
      <alignment vertical="top"/>
      <protection hidden="1"/>
    </xf>
    <xf numFmtId="0" fontId="2" fillId="2" borderId="14" xfId="0" applyFont="1" applyFill="1" applyBorder="1" applyAlignment="1" applyProtection="1">
      <alignment vertical="top"/>
      <protection hidden="1"/>
    </xf>
    <xf numFmtId="0" fontId="2" fillId="3" borderId="51" xfId="0" applyFont="1" applyFill="1" applyBorder="1" applyAlignment="1" applyProtection="1">
      <alignment horizontal="center"/>
      <protection hidden="1"/>
    </xf>
    <xf numFmtId="0" fontId="2" fillId="3" borderId="50" xfId="0" applyFont="1" applyFill="1" applyBorder="1" applyAlignment="1" applyProtection="1">
      <alignment horizontal="center"/>
      <protection hidden="1"/>
    </xf>
    <xf numFmtId="0" fontId="2" fillId="3" borderId="31" xfId="0" applyFont="1" applyFill="1" applyBorder="1" applyAlignment="1" applyProtection="1">
      <alignment horizontal="center"/>
      <protection hidden="1"/>
    </xf>
    <xf numFmtId="0" fontId="2" fillId="2" borderId="4" xfId="0" applyFont="1" applyFill="1" applyBorder="1" applyAlignment="1" applyProtection="1">
      <alignment horizontal="left" vertical="top" wrapText="1"/>
      <protection hidden="1"/>
    </xf>
    <xf numFmtId="0" fontId="2" fillId="2" borderId="3" xfId="0" applyFont="1" applyFill="1" applyBorder="1" applyAlignment="1" applyProtection="1">
      <alignment horizontal="left" vertical="top" wrapText="1"/>
      <protection hidden="1"/>
    </xf>
    <xf numFmtId="0" fontId="2" fillId="2" borderId="13" xfId="0" applyFont="1" applyFill="1" applyBorder="1" applyAlignment="1" applyProtection="1">
      <alignment horizontal="left" vertical="top" wrapText="1"/>
      <protection hidden="1"/>
    </xf>
    <xf numFmtId="0" fontId="6" fillId="13" borderId="4" xfId="19" applyFont="1" applyFill="1" applyBorder="1" applyAlignment="1" applyProtection="1">
      <alignment horizontal="left"/>
      <protection locked="0"/>
    </xf>
    <xf numFmtId="0" fontId="54" fillId="13" borderId="3" xfId="19" applyFill="1" applyBorder="1" applyAlignment="1" applyProtection="1">
      <alignment horizontal="left"/>
      <protection locked="0"/>
    </xf>
    <xf numFmtId="0" fontId="54" fillId="13" borderId="13" xfId="19" applyFill="1" applyBorder="1" applyAlignment="1" applyProtection="1">
      <alignment horizontal="left"/>
      <protection locked="0"/>
    </xf>
    <xf numFmtId="0" fontId="7" fillId="13" borderId="0" xfId="19" applyFont="1" applyFill="1" applyAlignment="1" applyProtection="1">
      <alignment vertical="top" wrapText="1"/>
      <protection locked="0"/>
    </xf>
    <xf numFmtId="0" fontId="54" fillId="13" borderId="0" xfId="19" applyFill="1" applyAlignment="1" applyProtection="1">
      <alignment vertical="top"/>
      <protection locked="0"/>
    </xf>
    <xf numFmtId="0" fontId="6" fillId="13" borderId="39" xfId="19" applyFont="1" applyFill="1" applyBorder="1" applyAlignment="1" applyProtection="1">
      <alignment vertical="center" wrapText="1"/>
      <protection locked="0"/>
    </xf>
    <xf numFmtId="0" fontId="54" fillId="0" borderId="1" xfId="19" applyBorder="1" applyAlignment="1" applyProtection="1">
      <alignment vertical="center" wrapText="1"/>
      <protection locked="0"/>
    </xf>
    <xf numFmtId="0" fontId="54" fillId="0" borderId="54" xfId="19" applyBorder="1" applyAlignment="1" applyProtection="1">
      <alignment vertical="center" wrapText="1"/>
      <protection locked="0"/>
    </xf>
    <xf numFmtId="0" fontId="6" fillId="13" borderId="82" xfId="19" applyFont="1" applyFill="1" applyBorder="1" applyAlignment="1" applyProtection="1">
      <alignment horizontal="left" vertical="center" wrapText="1"/>
      <protection locked="0"/>
    </xf>
    <xf numFmtId="0" fontId="6" fillId="13" borderId="46" xfId="19" applyFont="1" applyFill="1" applyBorder="1" applyAlignment="1" applyProtection="1">
      <alignment horizontal="left" vertical="center" wrapText="1"/>
      <protection locked="0"/>
    </xf>
    <xf numFmtId="0" fontId="6" fillId="13" borderId="83" xfId="19" applyFont="1" applyFill="1" applyBorder="1" applyAlignment="1" applyProtection="1">
      <alignment vertical="center" wrapText="1"/>
      <protection locked="0"/>
    </xf>
    <xf numFmtId="0" fontId="54" fillId="0" borderId="19" xfId="19" applyBorder="1" applyAlignment="1" applyProtection="1">
      <alignment vertical="center" wrapText="1"/>
      <protection locked="0"/>
    </xf>
    <xf numFmtId="0" fontId="54" fillId="0" borderId="48" xfId="19" applyBorder="1" applyAlignment="1" applyProtection="1">
      <alignment vertical="center" wrapText="1"/>
      <protection locked="0"/>
    </xf>
    <xf numFmtId="0" fontId="6" fillId="13" borderId="83" xfId="19" applyFont="1" applyFill="1" applyBorder="1" applyAlignment="1" applyProtection="1">
      <alignment horizontal="left" vertical="center" wrapText="1"/>
      <protection locked="0"/>
    </xf>
    <xf numFmtId="0" fontId="6" fillId="13" borderId="48" xfId="19" applyFont="1" applyFill="1" applyBorder="1" applyAlignment="1" applyProtection="1">
      <alignment horizontal="left" vertical="center" wrapText="1"/>
      <protection locked="0"/>
    </xf>
    <xf numFmtId="0" fontId="7" fillId="0" borderId="12" xfId="19" applyFont="1" applyBorder="1" applyAlignment="1" applyProtection="1">
      <alignment wrapText="1"/>
      <protection locked="0"/>
    </xf>
    <xf numFmtId="0" fontId="54" fillId="0" borderId="12" xfId="19" applyBorder="1" applyProtection="1">
      <protection locked="0"/>
    </xf>
    <xf numFmtId="0" fontId="6" fillId="13" borderId="82" xfId="19" applyFont="1" applyFill="1" applyBorder="1" applyAlignment="1" applyProtection="1">
      <alignment vertical="center" wrapText="1"/>
      <protection locked="0"/>
    </xf>
    <xf numFmtId="0" fontId="54" fillId="0" borderId="3" xfId="19" applyBorder="1" applyAlignment="1" applyProtection="1">
      <alignment vertical="center" wrapText="1"/>
      <protection locked="0"/>
    </xf>
    <xf numFmtId="0" fontId="54" fillId="0" borderId="46" xfId="19" applyBorder="1" applyAlignment="1" applyProtection="1">
      <alignment vertical="center" wrapText="1"/>
      <protection locked="0"/>
    </xf>
    <xf numFmtId="0" fontId="6" fillId="0" borderId="0" xfId="19" applyFont="1" applyAlignment="1">
      <alignment horizontal="left" wrapText="1"/>
    </xf>
    <xf numFmtId="0" fontId="56" fillId="0" borderId="0" xfId="20" applyFont="1" applyAlignment="1" applyProtection="1">
      <alignment horizontal="left" wrapText="1"/>
    </xf>
    <xf numFmtId="0" fontId="17" fillId="0" borderId="0" xfId="19" applyFont="1" applyAlignment="1">
      <alignment horizontal="left" vertical="center" wrapText="1"/>
    </xf>
    <xf numFmtId="0" fontId="7" fillId="0" borderId="80" xfId="19" applyFont="1" applyBorder="1" applyAlignment="1" applyProtection="1">
      <alignment horizontal="left" vertical="center" wrapText="1"/>
      <protection locked="0"/>
    </xf>
    <xf numFmtId="0" fontId="7" fillId="0" borderId="34" xfId="19" applyFont="1" applyBorder="1" applyAlignment="1" applyProtection="1">
      <alignment horizontal="left" vertical="center" wrapText="1"/>
      <protection locked="0"/>
    </xf>
    <xf numFmtId="0" fontId="7" fillId="0" borderId="81" xfId="19" applyFont="1" applyBorder="1" applyAlignment="1" applyProtection="1">
      <alignment horizontal="left" vertical="center" wrapText="1"/>
      <protection locked="0"/>
    </xf>
    <xf numFmtId="0" fontId="7" fillId="0" borderId="80" xfId="19" applyFont="1" applyBorder="1" applyAlignment="1" applyProtection="1">
      <alignment horizontal="center" vertical="center" wrapText="1"/>
      <protection locked="0"/>
    </xf>
    <xf numFmtId="0" fontId="7" fillId="0" borderId="81" xfId="19" applyFont="1" applyBorder="1" applyAlignment="1" applyProtection="1">
      <alignment horizontal="center" vertical="center"/>
      <protection locked="0"/>
    </xf>
    <xf numFmtId="0" fontId="6" fillId="0" borderId="0" xfId="19" applyFont="1" applyAlignment="1">
      <alignment wrapText="1"/>
    </xf>
    <xf numFmtId="0" fontId="54" fillId="0" borderId="0" xfId="19"/>
    <xf numFmtId="0" fontId="14" fillId="0" borderId="0" xfId="19" applyFont="1" applyAlignment="1" applyProtection="1">
      <alignment horizontal="left" vertical="center" wrapText="1"/>
      <protection locked="0"/>
    </xf>
    <xf numFmtId="0" fontId="14" fillId="0" borderId="0" xfId="19" applyFont="1" applyAlignment="1" applyProtection="1">
      <alignment horizontal="center" vertical="center"/>
      <protection locked="0"/>
    </xf>
    <xf numFmtId="0" fontId="6" fillId="13" borderId="0" xfId="19" applyFont="1" applyFill="1" applyAlignment="1" applyProtection="1">
      <alignment horizontal="left"/>
      <protection locked="0"/>
    </xf>
    <xf numFmtId="0" fontId="54" fillId="13" borderId="0" xfId="19" applyFill="1" applyAlignment="1" applyProtection="1">
      <alignment horizontal="left"/>
      <protection locked="0"/>
    </xf>
    <xf numFmtId="168" fontId="36" fillId="6" borderId="64" xfId="17" applyNumberFormat="1" applyFont="1" applyBorder="1" applyAlignment="1">
      <alignment horizontal="center" vertical="center"/>
    </xf>
    <xf numFmtId="168" fontId="36" fillId="7" borderId="64" xfId="18" applyNumberFormat="1" applyFont="1" applyBorder="1" applyAlignment="1">
      <alignment horizontal="center" vertical="center"/>
    </xf>
    <xf numFmtId="1" fontId="30" fillId="0" borderId="67" xfId="0" applyNumberFormat="1" applyFont="1" applyBorder="1" applyAlignment="1">
      <alignment horizontal="right"/>
    </xf>
    <xf numFmtId="1" fontId="30" fillId="0" borderId="66" xfId="0" applyNumberFormat="1" applyFont="1" applyBorder="1" applyAlignment="1">
      <alignment horizontal="right"/>
    </xf>
    <xf numFmtId="1" fontId="30" fillId="0" borderId="65" xfId="0" applyNumberFormat="1" applyFont="1" applyBorder="1" applyAlignment="1">
      <alignment horizontal="right"/>
    </xf>
    <xf numFmtId="1" fontId="0" fillId="0" borderId="67" xfId="0" applyNumberFormat="1" applyBorder="1" applyAlignment="1">
      <alignment horizontal="right"/>
    </xf>
    <xf numFmtId="1" fontId="0" fillId="0" borderId="66" xfId="0" applyNumberFormat="1" applyBorder="1" applyAlignment="1">
      <alignment horizontal="right"/>
    </xf>
    <xf numFmtId="1" fontId="0" fillId="0" borderId="65" xfId="0" applyNumberFormat="1" applyBorder="1" applyAlignment="1">
      <alignment horizontal="right"/>
    </xf>
    <xf numFmtId="168" fontId="27" fillId="7" borderId="68" xfId="18" applyNumberFormat="1" applyFont="1" applyBorder="1" applyAlignment="1">
      <alignment horizontal="center" vertical="center"/>
    </xf>
    <xf numFmtId="168" fontId="27" fillId="6" borderId="73" xfId="17" applyNumberFormat="1" applyFont="1" applyBorder="1" applyAlignment="1">
      <alignment horizontal="center" vertical="center"/>
    </xf>
    <xf numFmtId="168" fontId="27" fillId="6" borderId="72" xfId="17" applyNumberFormat="1" applyFont="1" applyBorder="1" applyAlignment="1">
      <alignment horizontal="center" vertical="center"/>
    </xf>
    <xf numFmtId="168" fontId="27" fillId="6" borderId="71" xfId="17" applyNumberFormat="1" applyFont="1" applyBorder="1" applyAlignment="1">
      <alignment horizontal="center" vertical="center"/>
    </xf>
    <xf numFmtId="168" fontId="36" fillId="7" borderId="67" xfId="18" applyNumberFormat="1" applyFont="1" applyBorder="1" applyAlignment="1">
      <alignment horizontal="center" vertical="center"/>
    </xf>
    <xf numFmtId="168" fontId="36" fillId="7" borderId="66" xfId="18" applyNumberFormat="1" applyFont="1" applyBorder="1" applyAlignment="1">
      <alignment horizontal="center" vertical="center"/>
    </xf>
    <xf numFmtId="168" fontId="36" fillId="7" borderId="65" xfId="18" applyNumberFormat="1" applyFont="1" applyBorder="1" applyAlignment="1">
      <alignment horizontal="center" vertical="center"/>
    </xf>
    <xf numFmtId="168" fontId="30" fillId="0" borderId="64" xfId="0" applyNumberFormat="1" applyFont="1" applyBorder="1" applyAlignment="1">
      <alignment horizontal="right" vertical="center"/>
    </xf>
    <xf numFmtId="168" fontId="30" fillId="0" borderId="64" xfId="0" applyNumberFormat="1" applyFont="1" applyBorder="1" applyAlignment="1">
      <alignment horizontal="right"/>
    </xf>
    <xf numFmtId="0" fontId="44" fillId="0" borderId="0" xfId="0" applyFont="1" applyAlignment="1">
      <alignment wrapText="1"/>
    </xf>
    <xf numFmtId="0" fontId="0" fillId="0" borderId="0" xfId="0"/>
    <xf numFmtId="0" fontId="48" fillId="0" borderId="0" xfId="0" applyFont="1" applyAlignment="1">
      <alignment horizontal="left" vertical="top"/>
    </xf>
  </cellXfs>
  <cellStyles count="22">
    <cellStyle name="60% - Accent1" xfId="17" builtinId="32"/>
    <cellStyle name="60% - Accent2" xfId="18" builtinId="36"/>
    <cellStyle name="Hyperlink" xfId="7" builtinId="8"/>
    <cellStyle name="Hyperlink 2" xfId="15" xr:uid="{8A85C6FC-BE5F-4187-B7F4-6B42BBF26462}"/>
    <cellStyle name="Hyperlink 3" xfId="20" xr:uid="{7D992535-7585-4FC9-905B-520C75B47911}"/>
    <cellStyle name="Komma 2" xfId="2" xr:uid="{00000000-0005-0000-0000-000001000000}"/>
    <cellStyle name="Komma 2 2" xfId="11" xr:uid="{7AD28EC3-7088-4E0E-9B64-0CFA48928277}"/>
    <cellStyle name="Komma 3" xfId="4" xr:uid="{00000000-0005-0000-0000-000002000000}"/>
    <cellStyle name="Komma 4" xfId="6" xr:uid="{00000000-0005-0000-0000-000003000000}"/>
    <cellStyle name="Procent" xfId="13" builtinId="5"/>
    <cellStyle name="Procent 2" xfId="12" xr:uid="{225EA15C-A41E-4505-AA73-7BE7B6CE388A}"/>
    <cellStyle name="Standaard" xfId="0" builtinId="0"/>
    <cellStyle name="Standaard 2" xfId="1" xr:uid="{00000000-0005-0000-0000-000005000000}"/>
    <cellStyle name="Standaard 2 2" xfId="8" xr:uid="{5AC09DE5-800D-4E67-8313-07B180E99233}"/>
    <cellStyle name="Standaard 3" xfId="3" xr:uid="{00000000-0005-0000-0000-000006000000}"/>
    <cellStyle name="Standaard 3 2" xfId="10" xr:uid="{74F7E66B-8BDD-402A-95FF-76526E327B3E}"/>
    <cellStyle name="Standaard 4" xfId="5" xr:uid="{00000000-0005-0000-0000-000007000000}"/>
    <cellStyle name="Standaard 5" xfId="9" xr:uid="{67DF9ECF-3CD3-4E6F-8AE2-5417B8B447B6}"/>
    <cellStyle name="Standaard 6" xfId="14" xr:uid="{DD2A4CD6-ACC5-44B6-86A2-3CA195721BD4}"/>
    <cellStyle name="Standaard 6 2" xfId="21" xr:uid="{0735D2B0-6A8B-4003-B272-7CD5F56EF351}"/>
    <cellStyle name="Standaard 7" xfId="19" xr:uid="{74B73DD3-7733-4F15-A210-A563F13F4D8A}"/>
    <cellStyle name="Valuta" xfId="16" builtinId="4"/>
  </cellStyles>
  <dxfs count="13">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mruColors>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28443</xdr:colOff>
      <xdr:row>45</xdr:row>
      <xdr:rowOff>47625</xdr:rowOff>
    </xdr:from>
    <xdr:to>
      <xdr:col>1</xdr:col>
      <xdr:colOff>31618</xdr:colOff>
      <xdr:row>55</xdr:row>
      <xdr:rowOff>50581</xdr:rowOff>
    </xdr:to>
    <xdr:pic>
      <xdr:nvPicPr>
        <xdr:cNvPr id="2" name="Afbeelding 1">
          <a:extLst>
            <a:ext uri="{FF2B5EF4-FFF2-40B4-BE49-F238E27FC236}">
              <a16:creationId xmlns:a16="http://schemas.microsoft.com/office/drawing/2014/main" id="{6790124E-12AD-4E92-AB58-6D69537CFB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85618" y="10591800"/>
          <a:ext cx="3175" cy="1650781"/>
        </a:xfrm>
        <a:prstGeom prst="rect">
          <a:avLst/>
        </a:prstGeom>
      </xdr:spPr>
    </xdr:pic>
    <xdr:clientData/>
  </xdr:twoCellAnchor>
  <xdr:twoCellAnchor editAs="oneCell">
    <xdr:from>
      <xdr:col>4</xdr:col>
      <xdr:colOff>0</xdr:colOff>
      <xdr:row>47</xdr:row>
      <xdr:rowOff>0</xdr:rowOff>
    </xdr:from>
    <xdr:to>
      <xdr:col>4</xdr:col>
      <xdr:colOff>6350</xdr:colOff>
      <xdr:row>54</xdr:row>
      <xdr:rowOff>135876</xdr:rowOff>
    </xdr:to>
    <xdr:pic>
      <xdr:nvPicPr>
        <xdr:cNvPr id="3" name="Afbeelding 2">
          <a:extLst>
            <a:ext uri="{FF2B5EF4-FFF2-40B4-BE49-F238E27FC236}">
              <a16:creationId xmlns:a16="http://schemas.microsoft.com/office/drawing/2014/main" id="{26807DAB-0F29-4290-AA7C-2FF60B6A197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2172950" y="10868025"/>
          <a:ext cx="6350" cy="1297926"/>
        </a:xfrm>
        <a:prstGeom prst="rect">
          <a:avLst/>
        </a:prstGeom>
      </xdr:spPr>
    </xdr:pic>
    <xdr:clientData/>
  </xdr:twoCellAnchor>
  <xdr:twoCellAnchor editAs="oneCell">
    <xdr:from>
      <xdr:col>4</xdr:col>
      <xdr:colOff>0</xdr:colOff>
      <xdr:row>47</xdr:row>
      <xdr:rowOff>0</xdr:rowOff>
    </xdr:from>
    <xdr:to>
      <xdr:col>4</xdr:col>
      <xdr:colOff>6350</xdr:colOff>
      <xdr:row>51</xdr:row>
      <xdr:rowOff>87313</xdr:rowOff>
    </xdr:to>
    <xdr:pic>
      <xdr:nvPicPr>
        <xdr:cNvPr id="4" name="Afbeelding 3">
          <a:extLst>
            <a:ext uri="{FF2B5EF4-FFF2-40B4-BE49-F238E27FC236}">
              <a16:creationId xmlns:a16="http://schemas.microsoft.com/office/drawing/2014/main" id="{5D034978-09D4-4BCD-AE96-B18EB58C366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2172950" y="10868025"/>
          <a:ext cx="6350" cy="763588"/>
        </a:xfrm>
        <a:prstGeom prst="rect">
          <a:avLst/>
        </a:prstGeom>
      </xdr:spPr>
    </xdr:pic>
    <xdr:clientData/>
  </xdr:twoCellAnchor>
  <xdr:twoCellAnchor editAs="oneCell">
    <xdr:from>
      <xdr:col>4</xdr:col>
      <xdr:colOff>0</xdr:colOff>
      <xdr:row>0</xdr:row>
      <xdr:rowOff>0</xdr:rowOff>
    </xdr:from>
    <xdr:to>
      <xdr:col>4</xdr:col>
      <xdr:colOff>6350</xdr:colOff>
      <xdr:row>3</xdr:row>
      <xdr:rowOff>187960</xdr:rowOff>
    </xdr:to>
    <xdr:pic>
      <xdr:nvPicPr>
        <xdr:cNvPr id="5" name="Afbeelding 4" descr="logo-3_rgb_def-300x73">
          <a:extLst>
            <a:ext uri="{FF2B5EF4-FFF2-40B4-BE49-F238E27FC236}">
              <a16:creationId xmlns:a16="http://schemas.microsoft.com/office/drawing/2014/main" id="{FFC83036-D5B0-4CBE-A979-5369510FD15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72950" y="0"/>
          <a:ext cx="6350" cy="768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14</xdr:row>
      <xdr:rowOff>66675</xdr:rowOff>
    </xdr:from>
    <xdr:to>
      <xdr:col>1</xdr:col>
      <xdr:colOff>7868752</xdr:colOff>
      <xdr:row>20</xdr:row>
      <xdr:rowOff>76337</xdr:rowOff>
    </xdr:to>
    <xdr:pic>
      <xdr:nvPicPr>
        <xdr:cNvPr id="7" name="Afbeelding 6">
          <a:extLst>
            <a:ext uri="{FF2B5EF4-FFF2-40B4-BE49-F238E27FC236}">
              <a16:creationId xmlns:a16="http://schemas.microsoft.com/office/drawing/2014/main" id="{B2EE7459-5606-DD54-7DF6-6EA093624E31}"/>
            </a:ext>
          </a:extLst>
        </xdr:cNvPr>
        <xdr:cNvPicPr>
          <a:picLocks noChangeAspect="1"/>
        </xdr:cNvPicPr>
      </xdr:nvPicPr>
      <xdr:blipFill>
        <a:blip xmlns:r="http://schemas.openxmlformats.org/officeDocument/2006/relationships" r:embed="rId5"/>
        <a:stretch>
          <a:fillRect/>
        </a:stretch>
      </xdr:blipFill>
      <xdr:spPr>
        <a:xfrm>
          <a:off x="228600" y="2571750"/>
          <a:ext cx="7897327" cy="981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333375</xdr:colOff>
      <xdr:row>0</xdr:row>
      <xdr:rowOff>85726</xdr:rowOff>
    </xdr:from>
    <xdr:ext cx="1459451" cy="354971"/>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5500" y="85726"/>
          <a:ext cx="1464542" cy="3553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12</xdr:col>
      <xdr:colOff>333375</xdr:colOff>
      <xdr:row>0</xdr:row>
      <xdr:rowOff>85726</xdr:rowOff>
    </xdr:from>
    <xdr:to>
      <xdr:col>13</xdr:col>
      <xdr:colOff>745076</xdr:colOff>
      <xdr:row>2</xdr:row>
      <xdr:rowOff>59697</xdr:rowOff>
    </xdr:to>
    <xdr:pic>
      <xdr:nvPicPr>
        <xdr:cNvPr id="2" name="Afbeelding 1">
          <a:extLst>
            <a:ext uri="{FF2B5EF4-FFF2-40B4-BE49-F238E27FC236}">
              <a16:creationId xmlns:a16="http://schemas.microsoft.com/office/drawing/2014/main" id="{78E6390E-F6E7-4CCE-B278-FF52FF80BE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5" y="85726"/>
          <a:ext cx="1470881" cy="356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7</xdr:col>
      <xdr:colOff>138991</xdr:colOff>
      <xdr:row>1</xdr:row>
      <xdr:rowOff>17145</xdr:rowOff>
    </xdr:to>
    <xdr:pic>
      <xdr:nvPicPr>
        <xdr:cNvPr id="2" name="Afbeelding 1">
          <a:extLst>
            <a:ext uri="{FF2B5EF4-FFF2-40B4-BE49-F238E27FC236}">
              <a16:creationId xmlns:a16="http://schemas.microsoft.com/office/drawing/2014/main" id="{714A9DE3-81D1-4E3D-9535-ABE0C0545D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0550" y="0"/>
          <a:ext cx="1334907" cy="323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28443</xdr:colOff>
      <xdr:row>26</xdr:row>
      <xdr:rowOff>47625</xdr:rowOff>
    </xdr:from>
    <xdr:to>
      <xdr:col>1</xdr:col>
      <xdr:colOff>28443</xdr:colOff>
      <xdr:row>36</xdr:row>
      <xdr:rowOff>126781</xdr:rowOff>
    </xdr:to>
    <xdr:pic>
      <xdr:nvPicPr>
        <xdr:cNvPr id="2" name="Afbeelding 1">
          <a:extLst>
            <a:ext uri="{FF2B5EF4-FFF2-40B4-BE49-F238E27FC236}">
              <a16:creationId xmlns:a16="http://schemas.microsoft.com/office/drawing/2014/main" id="{25821C44-490E-456D-B305-67685B04C3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85618" y="4010025"/>
          <a:ext cx="0" cy="1755556"/>
        </a:xfrm>
        <a:prstGeom prst="rect">
          <a:avLst/>
        </a:prstGeom>
      </xdr:spPr>
    </xdr:pic>
    <xdr:clientData/>
  </xdr:twoCellAnchor>
  <xdr:twoCellAnchor editAs="oneCell">
    <xdr:from>
      <xdr:col>6</xdr:col>
      <xdr:colOff>408821</xdr:colOff>
      <xdr:row>28</xdr:row>
      <xdr:rowOff>0</xdr:rowOff>
    </xdr:from>
    <xdr:to>
      <xdr:col>6</xdr:col>
      <xdr:colOff>408821</xdr:colOff>
      <xdr:row>36</xdr:row>
      <xdr:rowOff>27927</xdr:rowOff>
    </xdr:to>
    <xdr:pic>
      <xdr:nvPicPr>
        <xdr:cNvPr id="3" name="Afbeelding 2">
          <a:extLst>
            <a:ext uri="{FF2B5EF4-FFF2-40B4-BE49-F238E27FC236}">
              <a16:creationId xmlns:a16="http://schemas.microsoft.com/office/drawing/2014/main" id="{E6819273-BD59-4896-B811-BFB0EC3992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571121" y="4286250"/>
          <a:ext cx="0" cy="1380476"/>
        </a:xfrm>
        <a:prstGeom prst="rect">
          <a:avLst/>
        </a:prstGeom>
      </xdr:spPr>
    </xdr:pic>
    <xdr:clientData/>
  </xdr:twoCellAnchor>
  <xdr:twoCellAnchor editAs="oneCell">
    <xdr:from>
      <xdr:col>12</xdr:col>
      <xdr:colOff>124747</xdr:colOff>
      <xdr:row>28</xdr:row>
      <xdr:rowOff>0</xdr:rowOff>
    </xdr:from>
    <xdr:to>
      <xdr:col>12</xdr:col>
      <xdr:colOff>124747</xdr:colOff>
      <xdr:row>32</xdr:row>
      <xdr:rowOff>125413</xdr:rowOff>
    </xdr:to>
    <xdr:pic>
      <xdr:nvPicPr>
        <xdr:cNvPr id="4" name="Afbeelding 3">
          <a:extLst>
            <a:ext uri="{FF2B5EF4-FFF2-40B4-BE49-F238E27FC236}">
              <a16:creationId xmlns:a16="http://schemas.microsoft.com/office/drawing/2014/main" id="{A3E49FA3-244E-41B5-A0BB-82B7202BF1B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773197" y="4286250"/>
          <a:ext cx="0" cy="801688"/>
        </a:xfrm>
        <a:prstGeom prst="rect">
          <a:avLst/>
        </a:prstGeom>
      </xdr:spPr>
    </xdr:pic>
    <xdr:clientData/>
  </xdr:twoCellAnchor>
  <xdr:twoCellAnchor editAs="oneCell">
    <xdr:from>
      <xdr:col>12</xdr:col>
      <xdr:colOff>28575</xdr:colOff>
      <xdr:row>0</xdr:row>
      <xdr:rowOff>0</xdr:rowOff>
    </xdr:from>
    <xdr:to>
      <xdr:col>12</xdr:col>
      <xdr:colOff>28575</xdr:colOff>
      <xdr:row>4</xdr:row>
      <xdr:rowOff>3810</xdr:rowOff>
    </xdr:to>
    <xdr:pic>
      <xdr:nvPicPr>
        <xdr:cNvPr id="5" name="Afbeelding 4" descr="logo-3_rgb_def-300x73">
          <a:extLst>
            <a:ext uri="{FF2B5EF4-FFF2-40B4-BE49-F238E27FC236}">
              <a16:creationId xmlns:a16="http://schemas.microsoft.com/office/drawing/2014/main" id="{24BAB2B5-CE04-4835-A413-A1040A82F63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77025" y="0"/>
          <a:ext cx="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39C2AF7-B193-4B7F-8383-9EA5FD8B94A6}" name="Tabel9" displayName="Tabel9" ref="K2:K4" totalsRowShown="0">
  <autoFilter ref="K2:K4" xr:uid="{839C2AF7-B193-4B7F-8383-9EA5FD8B94A6}"/>
  <tableColumns count="1">
    <tableColumn id="1" xr3:uid="{15A1DD8E-2541-408B-86E8-E5E9DCB7C3D9}" name="Tabel"/>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1EE4F4A-444D-4EB0-8C94-88AA46B99A26}" name="Tabel10" displayName="Tabel10" ref="L2:L8" totalsRowShown="0">
  <autoFilter ref="L2:L8" xr:uid="{71EE4F4A-444D-4EB0-8C94-88AA46B99A26}"/>
  <tableColumns count="1">
    <tableColumn id="1" xr3:uid="{7D6934C0-57A4-484C-B67B-B4F383A4AFFD}" name="NFU"/>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F00BA2B-E78B-4FE2-AD84-4AF7EC0E2F10}" name="Tabel11" displayName="Tabel11" ref="M2:M7" totalsRowShown="0">
  <autoFilter ref="M2:M7" xr:uid="{9F00BA2B-E78B-4FE2-AD84-4AF7EC0E2F10}"/>
  <tableColumns count="1">
    <tableColumn id="1" xr3:uid="{FE11417F-67EA-4E7F-9DE7-559CF2437D30}" name="VSNU"/>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93A6BE4-495C-4504-A4FE-A2461B03059D}" name="Tabel12" displayName="Tabel12" ref="J2:J4" totalsRowShown="0">
  <autoFilter ref="J2:J4" xr:uid="{E93A6BE4-495C-4504-A4FE-A2461B03059D}"/>
  <tableColumns count="1">
    <tableColumn id="1" xr3:uid="{4FD5118F-A680-4CD5-A595-335CCFB36421}" name="Tabel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zonmw.nl/nl/subsidies/voorwaarden-en-financien/"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zonmw.nl/nl/subsidies/voorwaarden-en-financien/"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zonmw.nl/nl/subsidies/voorwaarden-en-financien/"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8CD53-7534-4A68-BC4E-088D575AE886}">
  <dimension ref="A1:Q257"/>
  <sheetViews>
    <sheetView tabSelected="1" workbookViewId="0">
      <selection activeCell="B53" sqref="B53"/>
    </sheetView>
  </sheetViews>
  <sheetFormatPr defaultColWidth="0" defaultRowHeight="13.15" customHeight="1" zeroHeight="1" x14ac:dyDescent="0.2"/>
  <cols>
    <col min="1" max="1" width="3.85546875" style="301" customWidth="1"/>
    <col min="2" max="2" width="161.28515625" style="301" customWidth="1"/>
    <col min="3" max="7" width="8.7109375" style="301" customWidth="1"/>
    <col min="8" max="8" width="27.140625" style="301" customWidth="1"/>
    <col min="9" max="17" width="0" style="301" hidden="1" customWidth="1"/>
    <col min="18" max="16384" width="8.7109375" style="301" hidden="1"/>
  </cols>
  <sheetData>
    <row r="1" spans="1:8" s="300" customFormat="1" ht="18" x14ac:dyDescent="0.25">
      <c r="A1" s="336" t="s">
        <v>0</v>
      </c>
    </row>
    <row r="2" spans="1:8" ht="12.75" x14ac:dyDescent="0.2"/>
    <row r="3" spans="1:8" s="303" customFormat="1" ht="15" x14ac:dyDescent="0.2">
      <c r="A3" s="302" t="s">
        <v>1</v>
      </c>
      <c r="B3" s="302" t="s">
        <v>2</v>
      </c>
      <c r="C3" s="302"/>
      <c r="D3" s="302"/>
      <c r="E3" s="301"/>
      <c r="F3" s="301"/>
      <c r="G3" s="301"/>
      <c r="H3" s="301"/>
    </row>
    <row r="4" spans="1:8" s="303" customFormat="1" ht="15" x14ac:dyDescent="0.2">
      <c r="A4" s="301"/>
      <c r="B4" s="301" t="s">
        <v>3</v>
      </c>
      <c r="C4" s="301"/>
      <c r="D4" s="301"/>
      <c r="E4" s="301"/>
      <c r="F4" s="301"/>
      <c r="G4" s="301"/>
      <c r="H4" s="301"/>
    </row>
    <row r="5" spans="1:8" s="303" customFormat="1" ht="15" x14ac:dyDescent="0.2">
      <c r="A5" s="301"/>
      <c r="B5" s="337" t="s">
        <v>4</v>
      </c>
      <c r="C5" s="301"/>
      <c r="D5" s="301"/>
      <c r="E5" s="301"/>
      <c r="F5" s="301"/>
      <c r="G5" s="301"/>
      <c r="H5" s="301"/>
    </row>
    <row r="6" spans="1:8" s="303" customFormat="1" ht="15" x14ac:dyDescent="0.2">
      <c r="A6" s="301"/>
      <c r="B6" s="392" t="s">
        <v>5</v>
      </c>
      <c r="C6" s="301"/>
      <c r="D6" s="301"/>
      <c r="E6" s="301"/>
      <c r="F6" s="301"/>
      <c r="G6" s="301"/>
      <c r="H6" s="301"/>
    </row>
    <row r="7" spans="1:8" s="303" customFormat="1" ht="15" x14ac:dyDescent="0.2">
      <c r="A7" s="301"/>
      <c r="B7" s="338"/>
      <c r="C7" s="301"/>
      <c r="D7" s="301"/>
      <c r="E7" s="301"/>
      <c r="F7" s="301"/>
      <c r="G7" s="301"/>
      <c r="H7" s="301"/>
    </row>
    <row r="8" spans="1:8" ht="12.75" x14ac:dyDescent="0.2"/>
    <row r="9" spans="1:8" s="303" customFormat="1" ht="15" x14ac:dyDescent="0.2">
      <c r="A9" s="302" t="s">
        <v>6</v>
      </c>
      <c r="B9" s="302" t="s">
        <v>7</v>
      </c>
      <c r="C9" s="302"/>
      <c r="D9" s="302"/>
      <c r="E9" s="301"/>
      <c r="F9" s="301"/>
      <c r="G9" s="301"/>
      <c r="H9" s="301"/>
    </row>
    <row r="10" spans="1:8" ht="12.75" x14ac:dyDescent="0.2">
      <c r="A10" s="301">
        <v>1</v>
      </c>
      <c r="B10" s="301" t="s">
        <v>8</v>
      </c>
    </row>
    <row r="11" spans="1:8" ht="12.75" x14ac:dyDescent="0.2"/>
    <row r="12" spans="1:8" ht="12.75" x14ac:dyDescent="0.2">
      <c r="A12" s="301">
        <v>2</v>
      </c>
      <c r="B12" s="393" t="s">
        <v>9</v>
      </c>
    </row>
    <row r="13" spans="1:8" ht="12.75" x14ac:dyDescent="0.2">
      <c r="B13" s="392" t="s">
        <v>10</v>
      </c>
    </row>
    <row r="14" spans="1:8" ht="12.75" x14ac:dyDescent="0.2"/>
    <row r="15" spans="1:8" ht="12.75" x14ac:dyDescent="0.2"/>
    <row r="16" spans="1:8" ht="12.75" x14ac:dyDescent="0.2"/>
    <row r="17" spans="1:8" ht="12.75" x14ac:dyDescent="0.2"/>
    <row r="18" spans="1:8" ht="12.75" x14ac:dyDescent="0.2"/>
    <row r="19" spans="1:8" ht="12.75" x14ac:dyDescent="0.2"/>
    <row r="20" spans="1:8" ht="12.75" x14ac:dyDescent="0.2"/>
    <row r="21" spans="1:8" ht="12.75" x14ac:dyDescent="0.2"/>
    <row r="22" spans="1:8" ht="12.75" x14ac:dyDescent="0.2">
      <c r="B22" s="173"/>
      <c r="C22" s="173"/>
      <c r="D22" s="173"/>
    </row>
    <row r="23" spans="1:8" ht="12.75" x14ac:dyDescent="0.2">
      <c r="A23" s="301">
        <v>3</v>
      </c>
      <c r="B23" s="301" t="s">
        <v>11</v>
      </c>
    </row>
    <row r="24" spans="1:8" ht="12.75" x14ac:dyDescent="0.2">
      <c r="B24" s="301" t="s">
        <v>12</v>
      </c>
    </row>
    <row r="25" spans="1:8" ht="12.75" x14ac:dyDescent="0.2"/>
    <row r="26" spans="1:8" ht="12.75" x14ac:dyDescent="0.2">
      <c r="B26" s="301" t="s">
        <v>13</v>
      </c>
    </row>
    <row r="27" spans="1:8" ht="12.75" x14ac:dyDescent="0.2"/>
    <row r="28" spans="1:8" s="303" customFormat="1" ht="15" x14ac:dyDescent="0.2">
      <c r="A28" s="302" t="s">
        <v>14</v>
      </c>
      <c r="B28" s="302" t="s">
        <v>15</v>
      </c>
      <c r="C28" s="302"/>
      <c r="D28" s="302"/>
      <c r="E28" s="302"/>
      <c r="F28" s="302"/>
      <c r="G28" s="302"/>
      <c r="H28" s="302"/>
    </row>
    <row r="29" spans="1:8" s="303" customFormat="1" ht="15" x14ac:dyDescent="0.2">
      <c r="A29" s="301"/>
      <c r="B29" s="301"/>
      <c r="C29" s="301"/>
      <c r="D29" s="301"/>
      <c r="E29" s="301"/>
      <c r="F29" s="301"/>
      <c r="G29" s="301"/>
      <c r="H29" s="301"/>
    </row>
    <row r="30" spans="1:8" s="303" customFormat="1" ht="15" x14ac:dyDescent="0.2">
      <c r="A30" s="301"/>
      <c r="B30" s="353" t="s">
        <v>16</v>
      </c>
      <c r="C30" s="301"/>
      <c r="D30" s="301"/>
      <c r="E30" s="301"/>
      <c r="F30" s="301"/>
      <c r="G30" s="301"/>
      <c r="H30" s="301"/>
    </row>
    <row r="31" spans="1:8" s="303" customFormat="1" ht="15" x14ac:dyDescent="0.2">
      <c r="A31" s="301"/>
      <c r="B31" s="393" t="s">
        <v>17</v>
      </c>
      <c r="C31" s="301"/>
      <c r="D31" s="301"/>
      <c r="E31" s="301"/>
      <c r="F31" s="301"/>
      <c r="G31" s="301"/>
      <c r="H31" s="301"/>
    </row>
    <row r="32" spans="1:8" s="303" customFormat="1" ht="15" x14ac:dyDescent="0.2">
      <c r="A32" s="301"/>
      <c r="B32" s="301"/>
      <c r="C32" s="301"/>
      <c r="D32" s="301"/>
      <c r="E32" s="301"/>
      <c r="F32" s="301"/>
      <c r="G32" s="301"/>
      <c r="H32" s="301"/>
    </row>
    <row r="33" spans="1:16" s="303" customFormat="1" ht="15" x14ac:dyDescent="0.2">
      <c r="A33" s="301"/>
      <c r="B33" s="364" t="s">
        <v>18</v>
      </c>
      <c r="C33" s="365" t="s">
        <v>19</v>
      </c>
      <c r="D33" s="301"/>
      <c r="E33" s="301"/>
      <c r="F33" s="301"/>
      <c r="G33" s="301"/>
      <c r="H33" s="301"/>
    </row>
    <row r="34" spans="1:16" s="303" customFormat="1" ht="15" x14ac:dyDescent="0.2">
      <c r="A34" s="301"/>
      <c r="B34" s="393" t="s">
        <v>20</v>
      </c>
      <c r="C34" s="394">
        <v>1</v>
      </c>
      <c r="D34" s="301"/>
      <c r="E34" s="301"/>
      <c r="F34" s="301"/>
      <c r="G34" s="301"/>
      <c r="H34" s="301"/>
    </row>
    <row r="35" spans="1:16" s="303" customFormat="1" ht="15" x14ac:dyDescent="0.2">
      <c r="A35" s="301"/>
      <c r="B35" s="393" t="s">
        <v>21</v>
      </c>
      <c r="C35" s="394">
        <v>0.5</v>
      </c>
      <c r="D35" s="301"/>
      <c r="E35" s="301"/>
      <c r="F35" s="301"/>
      <c r="G35" s="301"/>
      <c r="H35" s="301"/>
    </row>
    <row r="36" spans="1:16" ht="12.75" x14ac:dyDescent="0.2">
      <c r="B36" s="393" t="s">
        <v>22</v>
      </c>
      <c r="C36" s="394">
        <v>0</v>
      </c>
    </row>
    <row r="37" spans="1:16" ht="12.75" x14ac:dyDescent="0.2">
      <c r="B37" s="393"/>
      <c r="C37" s="394"/>
    </row>
    <row r="38" spans="1:16" s="303" customFormat="1" ht="15" x14ac:dyDescent="0.2">
      <c r="A38" s="302" t="s">
        <v>23</v>
      </c>
      <c r="B38" s="302" t="s">
        <v>24</v>
      </c>
      <c r="C38" s="302"/>
      <c r="D38" s="302"/>
      <c r="E38" s="302"/>
      <c r="F38" s="302"/>
      <c r="G38" s="302"/>
      <c r="H38" s="302"/>
      <c r="I38" s="302"/>
      <c r="J38" s="302"/>
      <c r="K38" s="302"/>
      <c r="L38" s="302"/>
      <c r="M38" s="302"/>
      <c r="N38" s="302"/>
      <c r="O38" s="302"/>
      <c r="P38" s="302"/>
    </row>
    <row r="39" spans="1:16" ht="12.75" x14ac:dyDescent="0.2"/>
    <row r="40" spans="1:16" s="303" customFormat="1" ht="15" x14ac:dyDescent="0.2">
      <c r="A40" s="302" t="s">
        <v>25</v>
      </c>
      <c r="B40" s="302" t="s">
        <v>26</v>
      </c>
      <c r="C40" s="302"/>
      <c r="D40" s="302"/>
      <c r="E40" s="302"/>
      <c r="F40" s="302"/>
      <c r="G40" s="302"/>
      <c r="H40" s="302"/>
    </row>
    <row r="41" spans="1:16" ht="12.75" x14ac:dyDescent="0.2"/>
    <row r="42" spans="1:16" ht="15" x14ac:dyDescent="0.2">
      <c r="B42" s="304" t="s">
        <v>27</v>
      </c>
    </row>
    <row r="43" spans="1:16" ht="12.75" x14ac:dyDescent="0.2"/>
    <row r="44" spans="1:16" ht="12.75" x14ac:dyDescent="0.2">
      <c r="A44" s="301">
        <v>4</v>
      </c>
      <c r="B44" s="301" t="s">
        <v>28</v>
      </c>
    </row>
    <row r="45" spans="1:16" ht="12.75" x14ac:dyDescent="0.2">
      <c r="A45" s="301">
        <v>5</v>
      </c>
      <c r="B45" s="301" t="s">
        <v>29</v>
      </c>
    </row>
    <row r="46" spans="1:16" ht="12.75" x14ac:dyDescent="0.2">
      <c r="B46" s="301" t="s">
        <v>30</v>
      </c>
    </row>
    <row r="47" spans="1:16" ht="12.75" x14ac:dyDescent="0.2"/>
    <row r="48" spans="1:16" ht="15" x14ac:dyDescent="0.2">
      <c r="B48" s="304" t="s">
        <v>31</v>
      </c>
    </row>
    <row r="49" spans="1:2" ht="12.75" x14ac:dyDescent="0.2"/>
    <row r="50" spans="1:2" ht="12.75" x14ac:dyDescent="0.2">
      <c r="A50" s="301">
        <v>6</v>
      </c>
      <c r="B50" s="301" t="s">
        <v>32</v>
      </c>
    </row>
    <row r="51" spans="1:2" ht="12.75" x14ac:dyDescent="0.2">
      <c r="A51" s="301">
        <v>7</v>
      </c>
      <c r="B51" s="301" t="s">
        <v>33</v>
      </c>
    </row>
    <row r="52" spans="1:2" ht="12.75" x14ac:dyDescent="0.2">
      <c r="A52" s="301">
        <v>8</v>
      </c>
      <c r="B52" s="301" t="s">
        <v>34</v>
      </c>
    </row>
    <row r="53" spans="1:2" ht="12.75" x14ac:dyDescent="0.2">
      <c r="A53" s="301">
        <v>9</v>
      </c>
      <c r="B53" s="301" t="s">
        <v>35</v>
      </c>
    </row>
    <row r="54" spans="1:2" ht="12.75" x14ac:dyDescent="0.2"/>
    <row r="55" spans="1:2" ht="12.75" x14ac:dyDescent="0.2">
      <c r="B55" s="339" t="s">
        <v>36</v>
      </c>
    </row>
    <row r="56" spans="1:2" ht="13.15" customHeight="1" x14ac:dyDescent="0.2"/>
    <row r="57" spans="1:2" ht="13.15" customHeight="1" x14ac:dyDescent="0.2">
      <c r="B57" s="340" t="s">
        <v>37</v>
      </c>
    </row>
    <row r="58" spans="1:2" ht="25.5" x14ac:dyDescent="0.2">
      <c r="B58" s="340" t="s">
        <v>38</v>
      </c>
    </row>
    <row r="59" spans="1:2" ht="51" x14ac:dyDescent="0.2">
      <c r="B59" s="340" t="s">
        <v>39</v>
      </c>
    </row>
    <row r="60" spans="1:2" ht="13.15" customHeight="1" x14ac:dyDescent="0.2">
      <c r="B60" s="340"/>
    </row>
    <row r="61" spans="1:2" ht="24.95" customHeight="1" x14ac:dyDescent="0.2">
      <c r="B61" s="340" t="s">
        <v>40</v>
      </c>
    </row>
    <row r="62" spans="1:2" ht="13.15" customHeight="1" x14ac:dyDescent="0.2">
      <c r="B62" s="340"/>
    </row>
    <row r="63" spans="1:2" ht="27.95" customHeight="1" x14ac:dyDescent="0.2">
      <c r="B63" s="340" t="s">
        <v>41</v>
      </c>
    </row>
    <row r="64" spans="1:2" ht="13.15" customHeight="1" x14ac:dyDescent="0.2">
      <c r="B64" s="340"/>
    </row>
    <row r="65" spans="1:8" ht="29.45" customHeight="1" x14ac:dyDescent="0.2">
      <c r="B65" s="340" t="s">
        <v>42</v>
      </c>
    </row>
    <row r="66" spans="1:8" ht="13.15" customHeight="1" x14ac:dyDescent="0.2">
      <c r="B66" s="340"/>
    </row>
    <row r="67" spans="1:8" ht="38.1" customHeight="1" x14ac:dyDescent="0.2">
      <c r="B67" s="340" t="s">
        <v>43</v>
      </c>
    </row>
    <row r="68" spans="1:8" ht="12.75" x14ac:dyDescent="0.2"/>
    <row r="69" spans="1:8" s="303" customFormat="1" ht="15" x14ac:dyDescent="0.2">
      <c r="A69" s="302" t="s">
        <v>44</v>
      </c>
      <c r="B69" s="302" t="s">
        <v>45</v>
      </c>
      <c r="C69" s="302"/>
      <c r="D69" s="302"/>
      <c r="E69" s="302"/>
      <c r="F69" s="302"/>
      <c r="G69" s="302"/>
      <c r="H69" s="302"/>
    </row>
    <row r="70" spans="1:8" ht="12.75" x14ac:dyDescent="0.2"/>
    <row r="71" spans="1:8" ht="12.75" x14ac:dyDescent="0.2">
      <c r="A71" s="301">
        <v>10</v>
      </c>
      <c r="B71" s="301" t="s">
        <v>46</v>
      </c>
    </row>
    <row r="72" spans="1:8" ht="12.75" x14ac:dyDescent="0.2">
      <c r="A72" s="301">
        <v>11</v>
      </c>
      <c r="B72" s="301" t="s">
        <v>47</v>
      </c>
    </row>
    <row r="73" spans="1:8" ht="12.75" x14ac:dyDescent="0.2">
      <c r="A73" s="301">
        <v>12</v>
      </c>
      <c r="B73" s="301" t="s">
        <v>48</v>
      </c>
    </row>
    <row r="74" spans="1:8" ht="12.75" x14ac:dyDescent="0.2"/>
    <row r="75" spans="1:8" ht="12.75" x14ac:dyDescent="0.2">
      <c r="B75" s="339" t="s">
        <v>49</v>
      </c>
    </row>
    <row r="76" spans="1:8" ht="38.25" x14ac:dyDescent="0.2">
      <c r="B76" s="340" t="s">
        <v>50</v>
      </c>
    </row>
    <row r="77" spans="1:8" ht="12.75" x14ac:dyDescent="0.2"/>
    <row r="78" spans="1:8" s="303" customFormat="1" ht="15" x14ac:dyDescent="0.2">
      <c r="A78" s="302" t="s">
        <v>51</v>
      </c>
      <c r="B78" s="302" t="s">
        <v>52</v>
      </c>
      <c r="C78" s="302"/>
      <c r="D78" s="302"/>
      <c r="E78" s="302"/>
      <c r="F78" s="302"/>
      <c r="G78" s="302"/>
      <c r="H78" s="302"/>
    </row>
    <row r="79" spans="1:8" ht="12.75" x14ac:dyDescent="0.2"/>
    <row r="80" spans="1:8" ht="12.75" x14ac:dyDescent="0.2">
      <c r="A80" s="301">
        <v>13</v>
      </c>
      <c r="B80" s="301" t="s">
        <v>46</v>
      </c>
    </row>
    <row r="81" spans="1:8" ht="12.75" x14ac:dyDescent="0.2">
      <c r="A81" s="301">
        <v>14</v>
      </c>
      <c r="B81" s="301" t="s">
        <v>53</v>
      </c>
    </row>
    <row r="82" spans="1:8" ht="12.75" x14ac:dyDescent="0.2">
      <c r="A82" s="301">
        <v>15</v>
      </c>
      <c r="B82" s="301" t="s">
        <v>54</v>
      </c>
    </row>
    <row r="83" spans="1:8" ht="12.75" x14ac:dyDescent="0.2">
      <c r="A83" s="301">
        <v>16</v>
      </c>
      <c r="B83" s="301" t="s">
        <v>48</v>
      </c>
    </row>
    <row r="84" spans="1:8" ht="12.75" x14ac:dyDescent="0.2"/>
    <row r="85" spans="1:8" ht="12.75" x14ac:dyDescent="0.2">
      <c r="B85" s="339" t="s">
        <v>55</v>
      </c>
    </row>
    <row r="86" spans="1:8" ht="51" x14ac:dyDescent="0.2">
      <c r="B86" s="340" t="s">
        <v>56</v>
      </c>
    </row>
    <row r="87" spans="1:8" customFormat="1" ht="15" x14ac:dyDescent="0.25">
      <c r="B87" s="176" t="s">
        <v>57</v>
      </c>
    </row>
    <row r="88" spans="1:8" customFormat="1" ht="15" x14ac:dyDescent="0.25">
      <c r="B88" s="393" t="s">
        <v>58</v>
      </c>
    </row>
    <row r="89" spans="1:8" customFormat="1" ht="15" x14ac:dyDescent="0.25">
      <c r="B89" s="393" t="s">
        <v>59</v>
      </c>
    </row>
    <row r="90" spans="1:8" customFormat="1" ht="15" x14ac:dyDescent="0.25">
      <c r="A90" s="301"/>
      <c r="B90" s="301" t="s">
        <v>60</v>
      </c>
    </row>
    <row r="91" spans="1:8" customFormat="1" ht="15" x14ac:dyDescent="0.25">
      <c r="A91" s="301"/>
      <c r="B91" s="301" t="s">
        <v>61</v>
      </c>
    </row>
    <row r="92" spans="1:8" customFormat="1" ht="15" x14ac:dyDescent="0.25">
      <c r="B92" s="176" t="s">
        <v>62</v>
      </c>
    </row>
    <row r="93" spans="1:8" customFormat="1" ht="15" x14ac:dyDescent="0.25">
      <c r="B93" s="393" t="s">
        <v>63</v>
      </c>
    </row>
    <row r="94" spans="1:8" ht="12.75" x14ac:dyDescent="0.2"/>
    <row r="95" spans="1:8" s="303" customFormat="1" ht="15" x14ac:dyDescent="0.2">
      <c r="A95" s="302" t="s">
        <v>64</v>
      </c>
      <c r="B95" s="302" t="s">
        <v>65</v>
      </c>
      <c r="C95" s="302"/>
      <c r="D95" s="302"/>
      <c r="E95" s="302"/>
      <c r="F95" s="302"/>
      <c r="G95" s="302"/>
      <c r="H95" s="302"/>
    </row>
    <row r="96" spans="1:8" s="300" customFormat="1" ht="18" x14ac:dyDescent="0.25"/>
    <row r="97" spans="1:8" ht="12.75" x14ac:dyDescent="0.2">
      <c r="A97" s="301">
        <v>17</v>
      </c>
      <c r="B97" s="301" t="s">
        <v>46</v>
      </c>
    </row>
    <row r="98" spans="1:8" ht="12.75" x14ac:dyDescent="0.2">
      <c r="A98" s="301">
        <v>18</v>
      </c>
      <c r="B98" s="301" t="s">
        <v>47</v>
      </c>
    </row>
    <row r="99" spans="1:8" ht="12.75" x14ac:dyDescent="0.2">
      <c r="A99" s="301">
        <v>19</v>
      </c>
      <c r="B99" s="301" t="s">
        <v>48</v>
      </c>
    </row>
    <row r="100" spans="1:8" ht="12.75" x14ac:dyDescent="0.2"/>
    <row r="101" spans="1:8" ht="12.75" x14ac:dyDescent="0.2">
      <c r="B101" s="339" t="s">
        <v>66</v>
      </c>
    </row>
    <row r="102" spans="1:8" ht="38.25" x14ac:dyDescent="0.2">
      <c r="B102" s="340" t="s">
        <v>67</v>
      </c>
    </row>
    <row r="103" spans="1:8" ht="12.75" x14ac:dyDescent="0.2"/>
    <row r="104" spans="1:8" s="303" customFormat="1" ht="15" x14ac:dyDescent="0.2">
      <c r="A104" s="302" t="s">
        <v>68</v>
      </c>
      <c r="B104" s="302" t="s">
        <v>69</v>
      </c>
      <c r="C104" s="302"/>
      <c r="D104" s="302"/>
      <c r="E104" s="302"/>
      <c r="F104" s="302"/>
      <c r="G104" s="302"/>
      <c r="H104" s="302"/>
    </row>
    <row r="105" spans="1:8" s="300" customFormat="1" ht="18" x14ac:dyDescent="0.25"/>
    <row r="106" spans="1:8" ht="12.75" x14ac:dyDescent="0.2">
      <c r="A106" s="301">
        <v>20</v>
      </c>
      <c r="B106" s="301" t="s">
        <v>46</v>
      </c>
    </row>
    <row r="107" spans="1:8" ht="12.75" x14ac:dyDescent="0.2">
      <c r="A107" s="301">
        <v>21</v>
      </c>
      <c r="B107" s="301" t="s">
        <v>70</v>
      </c>
    </row>
    <row r="108" spans="1:8" ht="12.75" x14ac:dyDescent="0.2">
      <c r="A108" s="301">
        <v>22</v>
      </c>
      <c r="B108" s="301" t="s">
        <v>48</v>
      </c>
    </row>
    <row r="109" spans="1:8" ht="12.75" x14ac:dyDescent="0.2"/>
    <row r="110" spans="1:8" ht="12.75" x14ac:dyDescent="0.2">
      <c r="B110" s="339" t="s">
        <v>71</v>
      </c>
    </row>
    <row r="111" spans="1:8" ht="25.5" x14ac:dyDescent="0.2">
      <c r="B111" s="340" t="s">
        <v>72</v>
      </c>
    </row>
    <row r="112" spans="1:8" ht="12.75" x14ac:dyDescent="0.2"/>
    <row r="113" spans="1:8" ht="25.5" x14ac:dyDescent="0.2">
      <c r="B113" s="340" t="s">
        <v>73</v>
      </c>
    </row>
    <row r="114" spans="1:8" ht="12.75" x14ac:dyDescent="0.2"/>
    <row r="115" spans="1:8" s="303" customFormat="1" ht="15" x14ac:dyDescent="0.2">
      <c r="A115" s="302" t="s">
        <v>74</v>
      </c>
      <c r="B115" s="302" t="s">
        <v>75</v>
      </c>
      <c r="C115" s="302"/>
      <c r="D115" s="302"/>
      <c r="E115" s="302"/>
      <c r="F115" s="302"/>
      <c r="G115" s="302"/>
      <c r="H115" s="302"/>
    </row>
    <row r="116" spans="1:8" s="300" customFormat="1" ht="18" x14ac:dyDescent="0.25"/>
    <row r="117" spans="1:8" ht="12.75" x14ac:dyDescent="0.2">
      <c r="A117" s="301">
        <v>23</v>
      </c>
      <c r="B117" s="301" t="s">
        <v>76</v>
      </c>
    </row>
    <row r="118" spans="1:8" ht="12.75" x14ac:dyDescent="0.2">
      <c r="A118" s="301">
        <v>24</v>
      </c>
      <c r="B118" s="301" t="s">
        <v>70</v>
      </c>
    </row>
    <row r="119" spans="1:8" ht="12.75" x14ac:dyDescent="0.2"/>
    <row r="120" spans="1:8" s="303" customFormat="1" ht="15" x14ac:dyDescent="0.2">
      <c r="A120" s="302" t="s">
        <v>77</v>
      </c>
      <c r="B120" s="302" t="s">
        <v>78</v>
      </c>
      <c r="C120" s="302"/>
      <c r="D120" s="302"/>
      <c r="E120" s="302"/>
      <c r="F120" s="302"/>
      <c r="G120" s="302"/>
      <c r="H120" s="302"/>
    </row>
    <row r="121" spans="1:8" ht="12.75" x14ac:dyDescent="0.2"/>
    <row r="122" spans="1:8" ht="12.75" x14ac:dyDescent="0.2">
      <c r="A122" s="301">
        <v>25</v>
      </c>
      <c r="B122" s="301" t="s">
        <v>79</v>
      </c>
    </row>
    <row r="123" spans="1:8" ht="12.75" x14ac:dyDescent="0.2"/>
    <row r="124" spans="1:8" s="303" customFormat="1" ht="15" x14ac:dyDescent="0.2">
      <c r="A124" s="302" t="s">
        <v>80</v>
      </c>
      <c r="B124" s="302" t="s">
        <v>81</v>
      </c>
      <c r="C124" s="302"/>
      <c r="D124" s="302"/>
      <c r="E124" s="302"/>
      <c r="F124" s="302"/>
      <c r="G124" s="302"/>
      <c r="H124" s="302"/>
    </row>
    <row r="125" spans="1:8" ht="12.75" x14ac:dyDescent="0.2"/>
    <row r="126" spans="1:8" ht="12.75" x14ac:dyDescent="0.2">
      <c r="A126" s="301">
        <v>26</v>
      </c>
      <c r="B126" s="301" t="s">
        <v>82</v>
      </c>
    </row>
    <row r="127" spans="1:8" ht="12.75" x14ac:dyDescent="0.2">
      <c r="B127" s="392" t="s">
        <v>83</v>
      </c>
    </row>
    <row r="128" spans="1:8" ht="12.75" x14ac:dyDescent="0.2">
      <c r="A128" s="301">
        <v>27</v>
      </c>
      <c r="B128" s="301" t="s">
        <v>84</v>
      </c>
    </row>
    <row r="129" spans="1:8" ht="12.75" x14ac:dyDescent="0.2"/>
    <row r="130" spans="1:8" s="303" customFormat="1" ht="15" x14ac:dyDescent="0.2">
      <c r="A130" s="302" t="s">
        <v>85</v>
      </c>
      <c r="B130" s="302" t="s">
        <v>86</v>
      </c>
      <c r="C130" s="302"/>
      <c r="D130" s="302"/>
      <c r="E130" s="302"/>
      <c r="F130" s="302"/>
      <c r="G130" s="302"/>
      <c r="H130" s="302"/>
    </row>
    <row r="131" spans="1:8" ht="12.75" x14ac:dyDescent="0.2"/>
    <row r="132" spans="1:8" ht="12.75" x14ac:dyDescent="0.2">
      <c r="A132" s="301">
        <v>28</v>
      </c>
      <c r="B132" s="301" t="s">
        <v>87</v>
      </c>
    </row>
    <row r="133" spans="1:8" ht="12.75" x14ac:dyDescent="0.2"/>
    <row r="134" spans="1:8" ht="12.75" x14ac:dyDescent="0.2"/>
    <row r="135" spans="1:8" ht="12.75" x14ac:dyDescent="0.2"/>
    <row r="136" spans="1:8" ht="12.75" x14ac:dyDescent="0.2">
      <c r="A136" s="305"/>
      <c r="B136" s="305"/>
    </row>
    <row r="137" spans="1:8" ht="12.75" x14ac:dyDescent="0.2"/>
    <row r="138" spans="1:8" ht="13.15" customHeight="1" x14ac:dyDescent="0.2"/>
    <row r="139" spans="1:8" ht="13.15" customHeight="1" x14ac:dyDescent="0.2"/>
    <row r="140" spans="1:8" ht="13.15" customHeight="1" x14ac:dyDescent="0.2"/>
    <row r="141" spans="1:8" ht="13.15" customHeight="1" x14ac:dyDescent="0.2"/>
    <row r="142" spans="1:8" ht="13.15" customHeight="1" x14ac:dyDescent="0.2"/>
    <row r="143" spans="1:8" ht="13.15" customHeight="1" x14ac:dyDescent="0.2"/>
    <row r="144" spans="1:8" ht="13.15" customHeight="1" x14ac:dyDescent="0.2"/>
    <row r="145" ht="13.15" customHeight="1" x14ac:dyDescent="0.2"/>
    <row r="146" ht="13.15" customHeight="1" x14ac:dyDescent="0.2"/>
    <row r="147" ht="13.15" customHeight="1" x14ac:dyDescent="0.2"/>
    <row r="148" ht="13.15" customHeight="1" x14ac:dyDescent="0.2"/>
    <row r="149" ht="13.15" customHeight="1" x14ac:dyDescent="0.2"/>
    <row r="150" ht="13.15" customHeight="1" x14ac:dyDescent="0.2"/>
    <row r="151" ht="13.15" customHeight="1" x14ac:dyDescent="0.2"/>
    <row r="152" ht="13.15" customHeight="1" x14ac:dyDescent="0.2"/>
    <row r="153" ht="13.15" customHeight="1" x14ac:dyDescent="0.2"/>
    <row r="154" ht="13.15" customHeight="1" x14ac:dyDescent="0.2"/>
    <row r="155" ht="13.15" customHeight="1" x14ac:dyDescent="0.2"/>
    <row r="156" ht="13.15" customHeight="1" x14ac:dyDescent="0.2"/>
    <row r="157" ht="13.15" customHeight="1" x14ac:dyDescent="0.2"/>
    <row r="158" ht="13.15" customHeight="1" x14ac:dyDescent="0.2"/>
    <row r="159" ht="13.15" customHeight="1" x14ac:dyDescent="0.2"/>
    <row r="160" ht="13.15" customHeight="1" x14ac:dyDescent="0.2"/>
    <row r="161" ht="13.15" customHeight="1" x14ac:dyDescent="0.2"/>
    <row r="162" ht="13.15" customHeight="1" x14ac:dyDescent="0.2"/>
    <row r="163" ht="13.15" customHeight="1" x14ac:dyDescent="0.2"/>
    <row r="164" ht="13.15" customHeight="1" x14ac:dyDescent="0.2"/>
    <row r="165" ht="13.15" customHeight="1" x14ac:dyDescent="0.2"/>
    <row r="166" ht="13.15" customHeight="1" x14ac:dyDescent="0.2"/>
    <row r="167" ht="13.15" customHeight="1" x14ac:dyDescent="0.2"/>
    <row r="168" ht="13.15" customHeight="1" x14ac:dyDescent="0.2"/>
    <row r="169" ht="13.15" customHeight="1" x14ac:dyDescent="0.2"/>
    <row r="170" ht="13.15" customHeight="1" x14ac:dyDescent="0.2"/>
    <row r="171" ht="13.15" customHeight="1" x14ac:dyDescent="0.2"/>
    <row r="172" ht="13.15" customHeight="1" x14ac:dyDescent="0.2"/>
    <row r="173" ht="13.15" customHeight="1" x14ac:dyDescent="0.2"/>
    <row r="174" ht="13.15" customHeight="1" x14ac:dyDescent="0.2"/>
    <row r="175" ht="13.15" customHeight="1" x14ac:dyDescent="0.2"/>
    <row r="176" ht="13.15" customHeight="1" x14ac:dyDescent="0.2"/>
    <row r="177" ht="13.15" customHeight="1" x14ac:dyDescent="0.2"/>
    <row r="178" ht="13.15" customHeight="1" x14ac:dyDescent="0.2"/>
    <row r="179" ht="13.15" customHeight="1" x14ac:dyDescent="0.2"/>
    <row r="180" ht="13.15" customHeight="1" x14ac:dyDescent="0.2"/>
    <row r="181" ht="13.15" customHeight="1" x14ac:dyDescent="0.2"/>
    <row r="182" ht="13.15" customHeight="1" x14ac:dyDescent="0.2"/>
    <row r="183" ht="13.15" customHeight="1" x14ac:dyDescent="0.2"/>
    <row r="184" ht="13.15" customHeight="1" x14ac:dyDescent="0.2"/>
    <row r="185" ht="13.15" customHeight="1" x14ac:dyDescent="0.2"/>
    <row r="186" ht="13.15" customHeight="1" x14ac:dyDescent="0.2"/>
    <row r="187" ht="13.15" customHeight="1" x14ac:dyDescent="0.2"/>
    <row r="188" ht="13.15" customHeight="1" x14ac:dyDescent="0.2"/>
    <row r="189" ht="13.15" customHeight="1" x14ac:dyDescent="0.2"/>
    <row r="190" ht="13.15" customHeight="1" x14ac:dyDescent="0.2"/>
    <row r="191" ht="13.15" customHeight="1" x14ac:dyDescent="0.2"/>
    <row r="192" ht="13.15" customHeight="1" x14ac:dyDescent="0.2"/>
    <row r="193" ht="13.15" customHeight="1" x14ac:dyDescent="0.2"/>
    <row r="194" ht="13.15" customHeight="1" x14ac:dyDescent="0.2"/>
    <row r="195" ht="13.15" customHeight="1" x14ac:dyDescent="0.2"/>
    <row r="196" ht="13.15" customHeight="1" x14ac:dyDescent="0.2"/>
    <row r="197" ht="13.15" customHeight="1" x14ac:dyDescent="0.2"/>
    <row r="198" ht="13.15" customHeight="1" x14ac:dyDescent="0.2"/>
    <row r="199" ht="13.15" customHeight="1" x14ac:dyDescent="0.2"/>
    <row r="200" ht="13.15" customHeight="1" x14ac:dyDescent="0.2"/>
    <row r="201" ht="13.15" customHeight="1" x14ac:dyDescent="0.2"/>
    <row r="202" ht="13.15" customHeight="1" x14ac:dyDescent="0.2"/>
    <row r="203" ht="13.15" customHeight="1" x14ac:dyDescent="0.2"/>
    <row r="204" ht="13.15" customHeight="1" x14ac:dyDescent="0.2"/>
    <row r="205" ht="13.15" customHeight="1" x14ac:dyDescent="0.2"/>
    <row r="206" ht="13.15" customHeight="1" x14ac:dyDescent="0.2"/>
    <row r="207" ht="13.15" customHeight="1" x14ac:dyDescent="0.2"/>
    <row r="208" ht="13.15" customHeight="1" x14ac:dyDescent="0.2"/>
    <row r="209" ht="13.15" customHeight="1" x14ac:dyDescent="0.2"/>
    <row r="210" ht="13.15" customHeight="1" x14ac:dyDescent="0.2"/>
    <row r="211" ht="13.15" customHeight="1" x14ac:dyDescent="0.2"/>
    <row r="212" ht="13.15" customHeight="1" x14ac:dyDescent="0.2"/>
    <row r="213" ht="13.15" customHeight="1" x14ac:dyDescent="0.2"/>
    <row r="214" ht="13.15" customHeight="1" x14ac:dyDescent="0.2"/>
    <row r="215" ht="13.15" customHeight="1" x14ac:dyDescent="0.2"/>
    <row r="216" ht="13.15" customHeight="1" x14ac:dyDescent="0.2"/>
    <row r="217" ht="13.15" customHeight="1" x14ac:dyDescent="0.2"/>
    <row r="218" ht="13.15" customHeight="1" x14ac:dyDescent="0.2"/>
    <row r="219" ht="13.15" customHeight="1" x14ac:dyDescent="0.2"/>
    <row r="220" ht="13.15" customHeight="1" x14ac:dyDescent="0.2"/>
    <row r="221" ht="13.15" customHeight="1" x14ac:dyDescent="0.2"/>
    <row r="222" ht="13.15" customHeight="1" x14ac:dyDescent="0.2"/>
    <row r="223" ht="13.15" customHeight="1" x14ac:dyDescent="0.2"/>
    <row r="224" ht="13.15" customHeight="1" x14ac:dyDescent="0.2"/>
    <row r="225" ht="13.15" customHeight="1" x14ac:dyDescent="0.2"/>
    <row r="226" ht="13.15" customHeight="1" x14ac:dyDescent="0.2"/>
    <row r="227" ht="13.15" customHeight="1" x14ac:dyDescent="0.2"/>
    <row r="228" ht="13.15" customHeight="1" x14ac:dyDescent="0.2"/>
    <row r="229" ht="13.15" customHeight="1" x14ac:dyDescent="0.2"/>
    <row r="230" ht="13.15" customHeight="1" x14ac:dyDescent="0.2"/>
    <row r="231" ht="13.15" customHeight="1" x14ac:dyDescent="0.2"/>
    <row r="232" ht="13.15" customHeight="1" x14ac:dyDescent="0.2"/>
    <row r="233" ht="13.15" customHeight="1" x14ac:dyDescent="0.2"/>
    <row r="234" ht="13.15" customHeight="1" x14ac:dyDescent="0.2"/>
    <row r="235" ht="13.15" customHeight="1" x14ac:dyDescent="0.2"/>
    <row r="236" ht="13.15" customHeight="1" x14ac:dyDescent="0.2"/>
    <row r="237" ht="13.15" customHeight="1" x14ac:dyDescent="0.2"/>
    <row r="238" ht="13.15" customHeight="1" x14ac:dyDescent="0.2"/>
    <row r="239" ht="13.15" customHeight="1" x14ac:dyDescent="0.2"/>
    <row r="240" ht="13.15" customHeight="1" x14ac:dyDescent="0.2"/>
    <row r="241" ht="13.15" customHeight="1" x14ac:dyDescent="0.2"/>
    <row r="242" ht="13.15" customHeight="1" x14ac:dyDescent="0.2"/>
    <row r="243" ht="13.15" customHeight="1" x14ac:dyDescent="0.2"/>
    <row r="244" ht="13.15" customHeight="1" x14ac:dyDescent="0.2"/>
    <row r="245" ht="13.15" customHeight="1" x14ac:dyDescent="0.2"/>
    <row r="246" ht="13.15" customHeight="1" x14ac:dyDescent="0.2"/>
    <row r="247" ht="13.15" customHeight="1" x14ac:dyDescent="0.2"/>
    <row r="248" ht="13.15" customHeight="1" x14ac:dyDescent="0.2"/>
    <row r="249" ht="13.15" customHeight="1" x14ac:dyDescent="0.2"/>
    <row r="250" ht="13.15" customHeight="1" x14ac:dyDescent="0.2"/>
    <row r="251" ht="13.15" customHeight="1" x14ac:dyDescent="0.2"/>
    <row r="252" ht="13.15" customHeight="1" x14ac:dyDescent="0.2"/>
    <row r="253" ht="13.15" customHeight="1" x14ac:dyDescent="0.2"/>
    <row r="254" ht="13.15" customHeight="1" x14ac:dyDescent="0.2"/>
    <row r="255" ht="13.15" customHeight="1" x14ac:dyDescent="0.2"/>
    <row r="256" ht="13.15" customHeight="1" x14ac:dyDescent="0.2"/>
    <row r="257" ht="13.15" customHeight="1" x14ac:dyDescent="0.2"/>
  </sheetData>
  <sheetProtection algorithmName="SHA-512" hashValue="wRgZgRq/gc4YYgsNzI/Lh9Q1G4WG2zAp6SIe1/8PoRB5JO6n2+RLhy+AOr4dRAKzxUzbtJVD0y4fnUyN1v4B+g==" saltValue="rNIWBHqQzjCD/s6n10jJmQ==" spinCount="100000" sheet="1" objects="1" scenarios="1"/>
  <pageMargins left="0.7" right="0.7" top="0.75" bottom="0.75" header="0.3" footer="0.3"/>
  <pageSetup paperSize="9"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CF23A-5418-4FF5-934D-8BF3BC85A0C0}">
  <sheetPr>
    <pageSetUpPr fitToPage="1"/>
  </sheetPr>
  <dimension ref="A1:AJ45"/>
  <sheetViews>
    <sheetView showGridLines="0" zoomScale="90" zoomScaleNormal="90" workbookViewId="0">
      <pane xSplit="2" ySplit="4" topLeftCell="C17" activePane="bottomRight" state="frozen"/>
      <selection pane="topRight" activeCell="G31" sqref="G31"/>
      <selection pane="bottomLeft" activeCell="G31" sqref="G31"/>
      <selection pane="bottomRight" activeCell="G31" sqref="G31"/>
    </sheetView>
  </sheetViews>
  <sheetFormatPr defaultColWidth="8.7109375" defaultRowHeight="15" x14ac:dyDescent="0.25"/>
  <cols>
    <col min="1" max="1" width="4.7109375" style="115" customWidth="1"/>
    <col min="2" max="2" width="49.42578125" style="115" customWidth="1"/>
    <col min="3" max="3" width="8.42578125" style="115" customWidth="1"/>
    <col min="4" max="27" width="8.7109375" style="115"/>
    <col min="28" max="28" width="8.7109375" style="115" customWidth="1"/>
    <col min="29" max="34" width="12.7109375" style="115" customWidth="1"/>
    <col min="35" max="16384" width="8.7109375" style="115"/>
  </cols>
  <sheetData>
    <row r="1" spans="2:36" ht="15" customHeight="1" x14ac:dyDescent="0.25">
      <c r="D1" s="150"/>
    </row>
    <row r="2" spans="2:36" ht="15.75" x14ac:dyDescent="0.25">
      <c r="B2" s="149" t="s">
        <v>396</v>
      </c>
      <c r="C2" s="148"/>
      <c r="D2" s="747" t="s">
        <v>270</v>
      </c>
      <c r="E2" s="747"/>
      <c r="F2" s="747"/>
      <c r="G2" s="747"/>
      <c r="H2" s="747"/>
      <c r="I2" s="747"/>
      <c r="J2" s="747"/>
      <c r="K2" s="747"/>
      <c r="L2" s="747"/>
      <c r="M2" s="747"/>
      <c r="N2" s="747"/>
      <c r="O2" s="747"/>
      <c r="P2" s="747"/>
      <c r="Q2" s="747"/>
      <c r="R2" s="747"/>
      <c r="S2" s="747"/>
      <c r="T2" s="747"/>
      <c r="U2" s="747"/>
      <c r="V2" s="747"/>
      <c r="W2" s="747"/>
      <c r="X2" s="747"/>
      <c r="Y2" s="747"/>
      <c r="Z2" s="747"/>
      <c r="AA2" s="747"/>
      <c r="AB2" s="747"/>
      <c r="AC2" s="759" t="s">
        <v>271</v>
      </c>
      <c r="AD2" s="760"/>
      <c r="AE2" s="760"/>
      <c r="AF2" s="760"/>
      <c r="AG2" s="760"/>
      <c r="AH2" s="760"/>
      <c r="AI2" s="761"/>
    </row>
    <row r="3" spans="2:36" s="86" customFormat="1" x14ac:dyDescent="0.25">
      <c r="B3" s="57" t="s">
        <v>272</v>
      </c>
      <c r="C3" s="87"/>
    </row>
    <row r="4" spans="2:36" s="79" customFormat="1" x14ac:dyDescent="0.25">
      <c r="C4" s="147" t="s">
        <v>273</v>
      </c>
      <c r="D4" s="762" t="s">
        <v>274</v>
      </c>
      <c r="E4" s="762"/>
      <c r="F4" s="762"/>
      <c r="G4" s="762"/>
      <c r="H4" s="133"/>
      <c r="J4" s="763" t="s">
        <v>275</v>
      </c>
      <c r="K4" s="763"/>
      <c r="L4" s="763"/>
      <c r="M4" s="763"/>
      <c r="N4" s="72"/>
      <c r="O4" s="69"/>
      <c r="P4" s="762" t="s">
        <v>276</v>
      </c>
      <c r="Q4" s="762"/>
      <c r="R4" s="762"/>
      <c r="S4" s="762"/>
      <c r="T4" s="133"/>
      <c r="U4" s="72"/>
      <c r="V4" s="762" t="s">
        <v>277</v>
      </c>
      <c r="W4" s="762"/>
      <c r="X4" s="762"/>
      <c r="Y4" s="762"/>
      <c r="Z4" s="133"/>
      <c r="AA4" s="72"/>
      <c r="AB4" s="69" t="s">
        <v>294</v>
      </c>
      <c r="AC4" s="72"/>
      <c r="AD4" s="69"/>
      <c r="AE4" s="69"/>
      <c r="AF4" s="69"/>
      <c r="AG4" s="72"/>
      <c r="AH4" s="69"/>
    </row>
    <row r="5" spans="2:36" x14ac:dyDescent="0.25">
      <c r="C5" s="62"/>
      <c r="D5" s="122" t="s">
        <v>397</v>
      </c>
      <c r="E5" s="122" t="s">
        <v>398</v>
      </c>
      <c r="F5" s="122" t="s">
        <v>399</v>
      </c>
      <c r="G5" s="122" t="s">
        <v>400</v>
      </c>
      <c r="H5" s="122" t="s">
        <v>143</v>
      </c>
      <c r="I5" s="146"/>
      <c r="J5" s="122" t="s">
        <v>397</v>
      </c>
      <c r="K5" s="122" t="s">
        <v>398</v>
      </c>
      <c r="L5" s="122" t="s">
        <v>399</v>
      </c>
      <c r="M5" s="122" t="s">
        <v>400</v>
      </c>
      <c r="N5" s="122" t="s">
        <v>143</v>
      </c>
      <c r="O5" s="136"/>
      <c r="P5" s="122" t="s">
        <v>397</v>
      </c>
      <c r="Q5" s="122" t="s">
        <v>398</v>
      </c>
      <c r="R5" s="122" t="s">
        <v>399</v>
      </c>
      <c r="S5" s="122" t="s">
        <v>400</v>
      </c>
      <c r="T5" s="122" t="s">
        <v>143</v>
      </c>
      <c r="U5" s="136"/>
      <c r="V5" s="122" t="s">
        <v>397</v>
      </c>
      <c r="W5" s="122" t="s">
        <v>398</v>
      </c>
      <c r="X5" s="122" t="s">
        <v>399</v>
      </c>
      <c r="Y5" s="122" t="s">
        <v>400</v>
      </c>
      <c r="Z5" s="122" t="s">
        <v>143</v>
      </c>
      <c r="AA5" s="136"/>
      <c r="AB5" s="136"/>
      <c r="AC5" s="122" t="s">
        <v>295</v>
      </c>
      <c r="AD5" s="122" t="s">
        <v>401</v>
      </c>
      <c r="AE5" s="122" t="s">
        <v>297</v>
      </c>
      <c r="AF5" s="122" t="s">
        <v>298</v>
      </c>
      <c r="AG5" s="122" t="s">
        <v>299</v>
      </c>
      <c r="AH5" s="122" t="s">
        <v>300</v>
      </c>
      <c r="AI5" s="145" t="s">
        <v>143</v>
      </c>
      <c r="AJ5" s="58"/>
    </row>
    <row r="6" spans="2:36" x14ac:dyDescent="0.25">
      <c r="B6" s="115" t="s">
        <v>402</v>
      </c>
      <c r="C6" s="122">
        <f>'Winst- en verliesrekening'!C33</f>
        <v>0</v>
      </c>
      <c r="D6" s="122">
        <f>'Winst- en verliesrekening'!D33</f>
        <v>0</v>
      </c>
      <c r="E6" s="122">
        <f>'Winst- en verliesrekening'!E33</f>
        <v>0</v>
      </c>
      <c r="F6" s="122">
        <f>'Winst- en verliesrekening'!F33</f>
        <v>0</v>
      </c>
      <c r="G6" s="122">
        <f>'Winst- en verliesrekening'!G33</f>
        <v>0</v>
      </c>
      <c r="H6" s="122">
        <f>SUM(D6:G6)</f>
        <v>0</v>
      </c>
      <c r="I6" s="137"/>
      <c r="J6" s="122">
        <f>'Winst- en verliesrekening'!J33</f>
        <v>0</v>
      </c>
      <c r="K6" s="122">
        <f>'Winst- en verliesrekening'!K33</f>
        <v>0</v>
      </c>
      <c r="L6" s="122">
        <f>'Winst- en verliesrekening'!L33</f>
        <v>0</v>
      </c>
      <c r="M6" s="122">
        <f>'Winst- en verliesrekening'!M33</f>
        <v>0</v>
      </c>
      <c r="N6" s="122">
        <f>SUM(J6:M6)</f>
        <v>0</v>
      </c>
      <c r="O6" s="137"/>
      <c r="P6" s="122">
        <f>'Winst- en verliesrekening'!P33</f>
        <v>0</v>
      </c>
      <c r="Q6" s="122">
        <f>'Winst- en verliesrekening'!Q33</f>
        <v>0</v>
      </c>
      <c r="R6" s="122">
        <f>'Winst- en verliesrekening'!R33</f>
        <v>0</v>
      </c>
      <c r="S6" s="122">
        <f>'Winst- en verliesrekening'!S33</f>
        <v>0</v>
      </c>
      <c r="T6" s="122">
        <f>SUM(P6:S6)</f>
        <v>0</v>
      </c>
      <c r="U6" s="137"/>
      <c r="V6" s="122">
        <f>'Winst- en verliesrekening'!V33</f>
        <v>0</v>
      </c>
      <c r="W6" s="122">
        <f>'Winst- en verliesrekening'!W33</f>
        <v>0</v>
      </c>
      <c r="X6" s="122">
        <f>'Winst- en verliesrekening'!X33</f>
        <v>0</v>
      </c>
      <c r="Y6" s="122">
        <f>'Winst- en verliesrekening'!Y33</f>
        <v>0</v>
      </c>
      <c r="Z6" s="122">
        <f>SUM(V6:Y6)</f>
        <v>0</v>
      </c>
      <c r="AA6" s="137"/>
      <c r="AB6" s="122">
        <f>Z6+T6+N6+H6</f>
        <v>0</v>
      </c>
      <c r="AC6" s="122">
        <f>'Winst- en verliesrekening'!AC33</f>
        <v>0</v>
      </c>
      <c r="AD6" s="122">
        <f>'Winst- en verliesrekening'!AD33</f>
        <v>0</v>
      </c>
      <c r="AE6" s="122">
        <f>'Winst- en verliesrekening'!AE33</f>
        <v>0</v>
      </c>
      <c r="AF6" s="122">
        <f>'Winst- en verliesrekening'!AF33</f>
        <v>0</v>
      </c>
      <c r="AG6" s="122">
        <f>'Winst- en verliesrekening'!AG33</f>
        <v>0</v>
      </c>
      <c r="AH6" s="122">
        <f>'Winst- en verliesrekening'!AH33</f>
        <v>0</v>
      </c>
      <c r="AI6" s="135">
        <f>SUM(AC6:AH6)</f>
        <v>0</v>
      </c>
      <c r="AJ6" s="58"/>
    </row>
    <row r="7" spans="2:36" s="141" customFormat="1" x14ac:dyDescent="0.25">
      <c r="B7" s="141" t="s">
        <v>334</v>
      </c>
      <c r="C7" s="122">
        <f>'Winst- en verliesrekening'!C47</f>
        <v>0</v>
      </c>
      <c r="D7" s="122">
        <f>'Winst- en verliesrekening'!D47</f>
        <v>0</v>
      </c>
      <c r="E7" s="122">
        <f>'Winst- en verliesrekening'!E47</f>
        <v>0</v>
      </c>
      <c r="F7" s="122">
        <f>'Winst- en verliesrekening'!F47</f>
        <v>0</v>
      </c>
      <c r="G7" s="122">
        <f>'Winst- en verliesrekening'!G47</f>
        <v>0</v>
      </c>
      <c r="H7" s="122">
        <f>SUM(D7:G7)</f>
        <v>0</v>
      </c>
      <c r="I7" s="122"/>
      <c r="J7" s="122">
        <f>'Winst- en verliesrekening'!J47</f>
        <v>0</v>
      </c>
      <c r="K7" s="122">
        <f>'Winst- en verliesrekening'!K47</f>
        <v>0</v>
      </c>
      <c r="L7" s="122">
        <f>'Winst- en verliesrekening'!L47</f>
        <v>0</v>
      </c>
      <c r="M7" s="122">
        <f>'Winst- en verliesrekening'!M47</f>
        <v>0</v>
      </c>
      <c r="N7" s="122">
        <f>SUM(J7:M7)</f>
        <v>0</v>
      </c>
      <c r="O7" s="122"/>
      <c r="P7" s="122">
        <f>'Winst- en verliesrekening'!P47</f>
        <v>0</v>
      </c>
      <c r="Q7" s="122">
        <f>'Winst- en verliesrekening'!Q47</f>
        <v>0</v>
      </c>
      <c r="R7" s="122">
        <f>'Winst- en verliesrekening'!R47</f>
        <v>0</v>
      </c>
      <c r="S7" s="122">
        <f>'Winst- en verliesrekening'!S47</f>
        <v>0</v>
      </c>
      <c r="T7" s="122">
        <f>SUM(P7:S7)</f>
        <v>0</v>
      </c>
      <c r="U7" s="122"/>
      <c r="V7" s="122">
        <f>'Winst- en verliesrekening'!V47</f>
        <v>0</v>
      </c>
      <c r="W7" s="122">
        <f>'Winst- en verliesrekening'!W47</f>
        <v>0</v>
      </c>
      <c r="X7" s="122">
        <f>'Winst- en verliesrekening'!X47</f>
        <v>0</v>
      </c>
      <c r="Y7" s="122">
        <f>'Winst- en verliesrekening'!Y47</f>
        <v>0</v>
      </c>
      <c r="Z7" s="122">
        <f>SUM(V7:Y7)</f>
        <v>0</v>
      </c>
      <c r="AA7" s="122"/>
      <c r="AB7" s="122">
        <f>Z7+T7+N7+H7</f>
        <v>0</v>
      </c>
      <c r="AC7" s="122">
        <f>'Winst- en verliesrekening'!AC47</f>
        <v>0</v>
      </c>
      <c r="AD7" s="122">
        <f>'Winst- en verliesrekening'!AD47</f>
        <v>0</v>
      </c>
      <c r="AE7" s="122">
        <f>'Winst- en verliesrekening'!AE47</f>
        <v>0</v>
      </c>
      <c r="AF7" s="122">
        <f>'Winst- en verliesrekening'!AF47</f>
        <v>0</v>
      </c>
      <c r="AG7" s="122">
        <f>'Winst- en verliesrekening'!AG47</f>
        <v>0</v>
      </c>
      <c r="AH7" s="122">
        <f>'Winst- en verliesrekening'!AH47</f>
        <v>0</v>
      </c>
      <c r="AI7" s="122">
        <f>SUM(AC7:AH7)</f>
        <v>0</v>
      </c>
      <c r="AJ7" s="142"/>
    </row>
    <row r="8" spans="2:36" x14ac:dyDescent="0.25">
      <c r="B8" s="115" t="s">
        <v>403</v>
      </c>
      <c r="C8" s="122">
        <f>+C6-C7</f>
        <v>0</v>
      </c>
      <c r="D8" s="122">
        <f>+D6-D7</f>
        <v>0</v>
      </c>
      <c r="E8" s="122">
        <f>+E6-E7</f>
        <v>0</v>
      </c>
      <c r="F8" s="122">
        <f>+F6-F7</f>
        <v>0</v>
      </c>
      <c r="G8" s="122">
        <f>+G6-G7</f>
        <v>0</v>
      </c>
      <c r="H8" s="122">
        <f>SUM(D8:G8)</f>
        <v>0</v>
      </c>
      <c r="I8" s="137"/>
      <c r="J8" s="122">
        <f>+J6-J7</f>
        <v>0</v>
      </c>
      <c r="K8" s="122">
        <f>+K6-K7</f>
        <v>0</v>
      </c>
      <c r="L8" s="122">
        <f>+L6-L7</f>
        <v>0</v>
      </c>
      <c r="M8" s="122">
        <f>+M6-M7</f>
        <v>0</v>
      </c>
      <c r="N8" s="122">
        <f>SUM(J8:M8)</f>
        <v>0</v>
      </c>
      <c r="O8" s="137"/>
      <c r="P8" s="122">
        <f>+P6-P7</f>
        <v>0</v>
      </c>
      <c r="Q8" s="122">
        <f>+Q6-Q7</f>
        <v>0</v>
      </c>
      <c r="R8" s="122">
        <f>+R6-R7</f>
        <v>0</v>
      </c>
      <c r="S8" s="122">
        <f>+S6-S7</f>
        <v>0</v>
      </c>
      <c r="T8" s="122">
        <f>SUM(P8:S8)</f>
        <v>0</v>
      </c>
      <c r="U8" s="137"/>
      <c r="V8" s="122">
        <f>+V6-V7</f>
        <v>0</v>
      </c>
      <c r="W8" s="122">
        <f>+W6-W7</f>
        <v>0</v>
      </c>
      <c r="X8" s="122">
        <f>+X6-X7</f>
        <v>0</v>
      </c>
      <c r="Y8" s="122">
        <f>+Y6-Y7</f>
        <v>0</v>
      </c>
      <c r="Z8" s="122">
        <f>SUM(V8:Y8)</f>
        <v>0</v>
      </c>
      <c r="AA8" s="137"/>
      <c r="AB8" s="122">
        <f>AB6-AB7</f>
        <v>0</v>
      </c>
      <c r="AC8" s="122">
        <f t="shared" ref="AC8:AH8" si="0">+AC6-AC7</f>
        <v>0</v>
      </c>
      <c r="AD8" s="122">
        <f t="shared" si="0"/>
        <v>0</v>
      </c>
      <c r="AE8" s="122">
        <f t="shared" si="0"/>
        <v>0</v>
      </c>
      <c r="AF8" s="122">
        <f t="shared" si="0"/>
        <v>0</v>
      </c>
      <c r="AG8" s="122">
        <f t="shared" si="0"/>
        <v>0</v>
      </c>
      <c r="AH8" s="122">
        <f t="shared" si="0"/>
        <v>0</v>
      </c>
      <c r="AI8" s="135">
        <f>SUM(AC8:AH8)</f>
        <v>0</v>
      </c>
      <c r="AJ8" s="58"/>
    </row>
    <row r="9" spans="2:36" x14ac:dyDescent="0.25">
      <c r="C9" s="62"/>
      <c r="D9" s="122"/>
      <c r="E9" s="122"/>
      <c r="F9" s="122"/>
      <c r="G9" s="122"/>
      <c r="H9" s="122"/>
      <c r="I9" s="137"/>
      <c r="J9" s="122"/>
      <c r="K9" s="122"/>
      <c r="L9" s="122"/>
      <c r="M9" s="122"/>
      <c r="N9" s="122"/>
      <c r="O9" s="137"/>
      <c r="P9" s="122"/>
      <c r="Q9" s="122"/>
      <c r="R9" s="122"/>
      <c r="S9" s="122"/>
      <c r="T9" s="122"/>
      <c r="U9" s="137"/>
      <c r="V9" s="122"/>
      <c r="W9" s="122"/>
      <c r="X9" s="122"/>
      <c r="Y9" s="122"/>
      <c r="Z9" s="122"/>
      <c r="AA9" s="137"/>
      <c r="AB9" s="122"/>
      <c r="AC9" s="122"/>
      <c r="AD9" s="122"/>
      <c r="AE9" s="122"/>
      <c r="AF9" s="122"/>
      <c r="AG9" s="122"/>
      <c r="AH9" s="122"/>
      <c r="AI9" s="135"/>
      <c r="AJ9" s="58"/>
    </row>
    <row r="10" spans="2:36" x14ac:dyDescent="0.25">
      <c r="B10" s="115" t="s">
        <v>404</v>
      </c>
      <c r="C10" s="138">
        <v>0</v>
      </c>
      <c r="D10" s="138">
        <v>0</v>
      </c>
      <c r="E10" s="138">
        <v>0</v>
      </c>
      <c r="F10" s="138">
        <v>0</v>
      </c>
      <c r="G10" s="138">
        <v>0</v>
      </c>
      <c r="H10" s="122">
        <f>SUM(D10:G10)</f>
        <v>0</v>
      </c>
      <c r="I10" s="137"/>
      <c r="J10" s="138">
        <v>0</v>
      </c>
      <c r="K10" s="138">
        <v>0</v>
      </c>
      <c r="L10" s="138">
        <v>0</v>
      </c>
      <c r="M10" s="138">
        <v>0</v>
      </c>
      <c r="N10" s="122">
        <f>SUM(J10:M10)</f>
        <v>0</v>
      </c>
      <c r="O10" s="137"/>
      <c r="P10" s="138">
        <v>0</v>
      </c>
      <c r="Q10" s="138">
        <v>0</v>
      </c>
      <c r="R10" s="138">
        <v>0</v>
      </c>
      <c r="S10" s="138">
        <v>0</v>
      </c>
      <c r="T10" s="122">
        <f>SUM(P10:S10)</f>
        <v>0</v>
      </c>
      <c r="U10" s="137"/>
      <c r="V10" s="138">
        <v>0</v>
      </c>
      <c r="W10" s="138">
        <v>0</v>
      </c>
      <c r="X10" s="138">
        <v>0</v>
      </c>
      <c r="Y10" s="138">
        <v>0</v>
      </c>
      <c r="Z10" s="122">
        <f>SUM(V10:Y10)</f>
        <v>0</v>
      </c>
      <c r="AA10" s="137"/>
      <c r="AB10" s="122">
        <f>Z10+T10+N10+H10</f>
        <v>0</v>
      </c>
      <c r="AC10" s="122">
        <f>Balans!H82</f>
        <v>0</v>
      </c>
      <c r="AD10" s="122">
        <f>Balans!I82</f>
        <v>0</v>
      </c>
      <c r="AE10" s="122">
        <f>Balans!J82</f>
        <v>0</v>
      </c>
      <c r="AF10" s="122">
        <f>Balans!K82</f>
        <v>0</v>
      </c>
      <c r="AG10" s="122">
        <f>Balans!L82</f>
        <v>0</v>
      </c>
      <c r="AH10" s="122">
        <f>Balans!M82</f>
        <v>0</v>
      </c>
      <c r="AI10" s="135">
        <f>SUM(AC10:AH10)</f>
        <v>0</v>
      </c>
      <c r="AJ10" s="58"/>
    </row>
    <row r="11" spans="2:36" x14ac:dyDescent="0.25">
      <c r="B11" s="115" t="s">
        <v>405</v>
      </c>
      <c r="C11" s="138">
        <v>0</v>
      </c>
      <c r="D11" s="138">
        <v>0</v>
      </c>
      <c r="E11" s="138">
        <v>0</v>
      </c>
      <c r="F11" s="138">
        <v>0</v>
      </c>
      <c r="G11" s="138">
        <v>0</v>
      </c>
      <c r="H11" s="122">
        <f>SUM(D11:G11)</f>
        <v>0</v>
      </c>
      <c r="I11" s="137"/>
      <c r="J11" s="138">
        <v>0</v>
      </c>
      <c r="K11" s="138">
        <v>0</v>
      </c>
      <c r="L11" s="138">
        <v>0</v>
      </c>
      <c r="M11" s="138">
        <v>0</v>
      </c>
      <c r="N11" s="122">
        <f>SUM(J11:M11)</f>
        <v>0</v>
      </c>
      <c r="O11" s="137"/>
      <c r="P11" s="138">
        <v>0</v>
      </c>
      <c r="Q11" s="138">
        <v>0</v>
      </c>
      <c r="R11" s="138">
        <v>0</v>
      </c>
      <c r="S11" s="138">
        <v>0</v>
      </c>
      <c r="T11" s="122">
        <f>SUM(P11:S11)</f>
        <v>0</v>
      </c>
      <c r="U11" s="137"/>
      <c r="V11" s="138">
        <v>0</v>
      </c>
      <c r="W11" s="138">
        <v>0</v>
      </c>
      <c r="X11" s="138">
        <v>0</v>
      </c>
      <c r="Y11" s="138">
        <v>0</v>
      </c>
      <c r="Z11" s="122">
        <f>SUM(V11:Y11)</f>
        <v>0</v>
      </c>
      <c r="AA11" s="137"/>
      <c r="AB11" s="122">
        <f>Z11+T11+N11+H11</f>
        <v>0</v>
      </c>
      <c r="AC11" s="122">
        <f>-Balans!G48+Balans!H48</f>
        <v>0</v>
      </c>
      <c r="AD11" s="122">
        <f>-Balans!H48+Balans!I48</f>
        <v>0</v>
      </c>
      <c r="AE11" s="122">
        <f>-Balans!I48+Balans!J48</f>
        <v>0</v>
      </c>
      <c r="AF11" s="122">
        <f>-Balans!J48+Balans!K48</f>
        <v>0</v>
      </c>
      <c r="AG11" s="122">
        <f>-Balans!K48+Balans!L48</f>
        <v>0</v>
      </c>
      <c r="AH11" s="122">
        <f>-Balans!L48+Balans!M48</f>
        <v>0</v>
      </c>
      <c r="AI11" s="135">
        <f>SUM(AC11:AH11)</f>
        <v>0</v>
      </c>
      <c r="AJ11" s="58"/>
    </row>
    <row r="12" spans="2:36" x14ac:dyDescent="0.25">
      <c r="B12" s="115" t="s">
        <v>406</v>
      </c>
      <c r="C12" s="122">
        <f>+C10+C8+C11</f>
        <v>0</v>
      </c>
      <c r="D12" s="122">
        <f>+D10+D8+D11</f>
        <v>0</v>
      </c>
      <c r="E12" s="122">
        <f>+E10+E8+E11</f>
        <v>0</v>
      </c>
      <c r="F12" s="122">
        <f>+F10+F8+F11</f>
        <v>0</v>
      </c>
      <c r="G12" s="122">
        <f>+G10+G8+G11</f>
        <v>0</v>
      </c>
      <c r="H12" s="122">
        <f>SUM(D12:G12)</f>
        <v>0</v>
      </c>
      <c r="I12" s="137"/>
      <c r="J12" s="122">
        <f>+J10+J8+J11</f>
        <v>0</v>
      </c>
      <c r="K12" s="122">
        <f>+K10+K8+K11</f>
        <v>0</v>
      </c>
      <c r="L12" s="122">
        <f>+L10+L8+L11</f>
        <v>0</v>
      </c>
      <c r="M12" s="122">
        <f>+M10+M8+M11</f>
        <v>0</v>
      </c>
      <c r="N12" s="122">
        <f>SUM(J12:M12)</f>
        <v>0</v>
      </c>
      <c r="O12" s="137"/>
      <c r="P12" s="122">
        <f>+P10+P8+P11</f>
        <v>0</v>
      </c>
      <c r="Q12" s="122">
        <f>+Q10+Q8+Q11</f>
        <v>0</v>
      </c>
      <c r="R12" s="122">
        <f>+R10+R8+R11</f>
        <v>0</v>
      </c>
      <c r="S12" s="122">
        <f>+S10+S8+S11</f>
        <v>0</v>
      </c>
      <c r="T12" s="122">
        <f>SUM(P12:S12)</f>
        <v>0</v>
      </c>
      <c r="U12" s="137"/>
      <c r="V12" s="122">
        <f>+V10+V8+V11</f>
        <v>0</v>
      </c>
      <c r="W12" s="122">
        <f>+W10+W8+W11</f>
        <v>0</v>
      </c>
      <c r="X12" s="122">
        <f>+X10+X8+X11</f>
        <v>0</v>
      </c>
      <c r="Y12" s="122">
        <f>+Y10+Y8+Y11</f>
        <v>0</v>
      </c>
      <c r="Z12" s="122">
        <f>SUM(V12:Y12)</f>
        <v>0</v>
      </c>
      <c r="AA12" s="137"/>
      <c r="AB12" s="122">
        <f>Z12+T12+N12+H12</f>
        <v>0</v>
      </c>
      <c r="AC12" s="122">
        <f t="shared" ref="AC12:AH12" si="1">+AC10+AC8+AC11</f>
        <v>0</v>
      </c>
      <c r="AD12" s="122">
        <f t="shared" si="1"/>
        <v>0</v>
      </c>
      <c r="AE12" s="122">
        <f t="shared" si="1"/>
        <v>0</v>
      </c>
      <c r="AF12" s="122">
        <f t="shared" si="1"/>
        <v>0</v>
      </c>
      <c r="AG12" s="122">
        <f t="shared" si="1"/>
        <v>0</v>
      </c>
      <c r="AH12" s="122">
        <f t="shared" si="1"/>
        <v>0</v>
      </c>
      <c r="AI12" s="135">
        <f>SUM(AC12:AH12)</f>
        <v>0</v>
      </c>
      <c r="AJ12" s="58"/>
    </row>
    <row r="13" spans="2:36" x14ac:dyDescent="0.25">
      <c r="C13" s="62"/>
      <c r="D13" s="122"/>
      <c r="E13" s="122"/>
      <c r="F13" s="122"/>
      <c r="G13" s="122"/>
      <c r="H13" s="122"/>
      <c r="I13" s="137"/>
      <c r="J13" s="122"/>
      <c r="K13" s="122"/>
      <c r="L13" s="122"/>
      <c r="M13" s="122"/>
      <c r="N13" s="122"/>
      <c r="O13" s="137"/>
      <c r="P13" s="122"/>
      <c r="Q13" s="122"/>
      <c r="R13" s="122"/>
      <c r="S13" s="122"/>
      <c r="T13" s="122"/>
      <c r="U13" s="137"/>
      <c r="V13" s="122"/>
      <c r="W13" s="122"/>
      <c r="X13" s="122"/>
      <c r="Y13" s="122"/>
      <c r="Z13" s="122"/>
      <c r="AA13" s="137"/>
      <c r="AB13" s="122"/>
      <c r="AC13" s="122"/>
      <c r="AD13" s="122"/>
      <c r="AE13" s="122"/>
      <c r="AF13" s="122"/>
      <c r="AG13" s="122"/>
      <c r="AH13" s="122"/>
      <c r="AI13" s="135"/>
      <c r="AJ13" s="58"/>
    </row>
    <row r="14" spans="2:36" x14ac:dyDescent="0.25">
      <c r="B14" s="115" t="s">
        <v>407</v>
      </c>
      <c r="C14" s="122">
        <f>'Winst- en verliesrekening'!C41</f>
        <v>0</v>
      </c>
      <c r="D14" s="122">
        <f>'Winst- en verliesrekening'!D41</f>
        <v>0</v>
      </c>
      <c r="E14" s="122">
        <f>'Winst- en verliesrekening'!E41</f>
        <v>0</v>
      </c>
      <c r="F14" s="122">
        <f>'Winst- en verliesrekening'!F41</f>
        <v>0</v>
      </c>
      <c r="G14" s="122">
        <f>'Winst- en verliesrekening'!G41</f>
        <v>0</v>
      </c>
      <c r="H14" s="137">
        <f>SUM(D14:G14)</f>
        <v>0</v>
      </c>
      <c r="I14" s="137"/>
      <c r="J14" s="122">
        <f>'Winst- en verliesrekening'!J41</f>
        <v>0</v>
      </c>
      <c r="K14" s="122">
        <f>'Winst- en verliesrekening'!K41</f>
        <v>0</v>
      </c>
      <c r="L14" s="122">
        <f>'Winst- en verliesrekening'!L41</f>
        <v>0</v>
      </c>
      <c r="M14" s="122">
        <f>'Winst- en verliesrekening'!M41</f>
        <v>0</v>
      </c>
      <c r="N14" s="137">
        <f>SUM(J14:M14)</f>
        <v>0</v>
      </c>
      <c r="O14" s="137"/>
      <c r="P14" s="122">
        <f>'Winst- en verliesrekening'!P41</f>
        <v>0</v>
      </c>
      <c r="Q14" s="122">
        <f>'Winst- en verliesrekening'!Q41</f>
        <v>0</v>
      </c>
      <c r="R14" s="122">
        <f>'Winst- en verliesrekening'!R41</f>
        <v>0</v>
      </c>
      <c r="S14" s="122">
        <f>'Winst- en verliesrekening'!S41</f>
        <v>0</v>
      </c>
      <c r="T14" s="122">
        <f>SUM(P14:S14)</f>
        <v>0</v>
      </c>
      <c r="U14" s="137"/>
      <c r="V14" s="122">
        <f>'Winst- en verliesrekening'!V41</f>
        <v>0</v>
      </c>
      <c r="W14" s="122">
        <f>'Winst- en verliesrekening'!W41</f>
        <v>0</v>
      </c>
      <c r="X14" s="122">
        <f>'Winst- en verliesrekening'!X41</f>
        <v>0</v>
      </c>
      <c r="Y14" s="122">
        <f>'Winst- en verliesrekening'!Y41</f>
        <v>0</v>
      </c>
      <c r="Z14" s="137">
        <f>SUM(V14:Y14)</f>
        <v>0</v>
      </c>
      <c r="AA14" s="137"/>
      <c r="AB14" s="122">
        <f>Z14+T14+N14+H14</f>
        <v>0</v>
      </c>
      <c r="AC14" s="138">
        <v>0</v>
      </c>
      <c r="AD14" s="138">
        <v>0</v>
      </c>
      <c r="AE14" s="138">
        <v>0</v>
      </c>
      <c r="AF14" s="138">
        <v>0</v>
      </c>
      <c r="AG14" s="138">
        <v>0</v>
      </c>
      <c r="AH14" s="138">
        <v>0</v>
      </c>
      <c r="AI14" s="135">
        <f t="shared" ref="AI14:AI20" si="2">SUM(AC14:AH14)</f>
        <v>0</v>
      </c>
      <c r="AJ14" s="58"/>
    </row>
    <row r="15" spans="2:36" x14ac:dyDescent="0.25">
      <c r="B15" s="115" t="s">
        <v>408</v>
      </c>
      <c r="C15" s="62"/>
      <c r="D15" s="122"/>
      <c r="E15" s="122"/>
      <c r="F15" s="122"/>
      <c r="G15" s="122"/>
      <c r="H15" s="122"/>
      <c r="I15" s="137"/>
      <c r="J15" s="122"/>
      <c r="K15" s="122"/>
      <c r="L15" s="122"/>
      <c r="M15" s="122"/>
      <c r="N15" s="122"/>
      <c r="O15" s="137"/>
      <c r="P15" s="122"/>
      <c r="Q15" s="122"/>
      <c r="R15" s="122"/>
      <c r="S15" s="122"/>
      <c r="T15" s="122"/>
      <c r="U15" s="137"/>
      <c r="V15" s="122"/>
      <c r="W15" s="122"/>
      <c r="X15" s="122"/>
      <c r="Y15" s="122"/>
      <c r="Z15" s="122"/>
      <c r="AA15" s="137"/>
      <c r="AB15" s="122"/>
      <c r="AC15" s="138">
        <v>0</v>
      </c>
      <c r="AD15" s="138">
        <v>0</v>
      </c>
      <c r="AE15" s="138">
        <v>0</v>
      </c>
      <c r="AF15" s="138">
        <v>0</v>
      </c>
      <c r="AG15" s="138">
        <v>0</v>
      </c>
      <c r="AH15" s="138">
        <v>0</v>
      </c>
      <c r="AI15" s="135">
        <f t="shared" si="2"/>
        <v>0</v>
      </c>
      <c r="AJ15" s="58"/>
    </row>
    <row r="16" spans="2:36" x14ac:dyDescent="0.25">
      <c r="B16" s="144" t="s">
        <v>409</v>
      </c>
      <c r="C16" s="138">
        <v>0</v>
      </c>
      <c r="D16" s="138">
        <v>0</v>
      </c>
      <c r="E16" s="138">
        <v>0</v>
      </c>
      <c r="F16" s="138">
        <v>0</v>
      </c>
      <c r="G16" s="138">
        <v>0</v>
      </c>
      <c r="H16" s="122">
        <f>SUM(D16:G16)</f>
        <v>0</v>
      </c>
      <c r="I16" s="137"/>
      <c r="J16" s="138">
        <v>0</v>
      </c>
      <c r="K16" s="138">
        <v>0</v>
      </c>
      <c r="L16" s="138">
        <v>0</v>
      </c>
      <c r="M16" s="138">
        <v>0</v>
      </c>
      <c r="N16" s="122">
        <f>SUM(J16:M16)</f>
        <v>0</v>
      </c>
      <c r="O16" s="137"/>
      <c r="P16" s="138">
        <v>0</v>
      </c>
      <c r="Q16" s="138">
        <v>0</v>
      </c>
      <c r="R16" s="138">
        <v>0</v>
      </c>
      <c r="S16" s="138">
        <v>0</v>
      </c>
      <c r="T16" s="122">
        <f>SUM(P16:S16)</f>
        <v>0</v>
      </c>
      <c r="U16" s="137"/>
      <c r="V16" s="138">
        <v>0</v>
      </c>
      <c r="W16" s="138">
        <v>0</v>
      </c>
      <c r="X16" s="138">
        <v>0</v>
      </c>
      <c r="Y16" s="138">
        <v>0</v>
      </c>
      <c r="Z16" s="122">
        <f>SUM(V16:Y16)</f>
        <v>0</v>
      </c>
      <c r="AA16" s="137"/>
      <c r="AB16" s="122">
        <f>Z16+T16+N16+H16</f>
        <v>0</v>
      </c>
      <c r="AC16" s="138">
        <v>0</v>
      </c>
      <c r="AD16" s="138">
        <v>0</v>
      </c>
      <c r="AE16" s="138">
        <v>0</v>
      </c>
      <c r="AF16" s="138">
        <v>0</v>
      </c>
      <c r="AG16" s="138">
        <v>0</v>
      </c>
      <c r="AH16" s="138">
        <v>0</v>
      </c>
      <c r="AI16" s="135">
        <f t="shared" si="2"/>
        <v>0</v>
      </c>
      <c r="AJ16" s="58"/>
    </row>
    <row r="17" spans="2:36" x14ac:dyDescent="0.25">
      <c r="B17" s="115" t="s">
        <v>410</v>
      </c>
      <c r="C17" s="138">
        <v>0</v>
      </c>
      <c r="D17" s="138">
        <v>0</v>
      </c>
      <c r="E17" s="138">
        <v>0</v>
      </c>
      <c r="F17" s="138">
        <v>0</v>
      </c>
      <c r="G17" s="138">
        <v>0</v>
      </c>
      <c r="H17" s="122">
        <f>SUM(D17:G17)</f>
        <v>0</v>
      </c>
      <c r="I17" s="137"/>
      <c r="J17" s="138">
        <v>0</v>
      </c>
      <c r="K17" s="138">
        <v>0</v>
      </c>
      <c r="L17" s="138">
        <v>0</v>
      </c>
      <c r="M17" s="138">
        <v>0</v>
      </c>
      <c r="N17" s="122">
        <f>SUM(J17:M17)</f>
        <v>0</v>
      </c>
      <c r="O17" s="137"/>
      <c r="P17" s="138">
        <v>0</v>
      </c>
      <c r="Q17" s="138">
        <v>0</v>
      </c>
      <c r="R17" s="138">
        <v>0</v>
      </c>
      <c r="S17" s="138">
        <v>0</v>
      </c>
      <c r="T17" s="122">
        <f>SUM(P17:S17)</f>
        <v>0</v>
      </c>
      <c r="U17" s="137"/>
      <c r="V17" s="138">
        <v>0</v>
      </c>
      <c r="W17" s="138">
        <v>0</v>
      </c>
      <c r="X17" s="138">
        <v>0</v>
      </c>
      <c r="Y17" s="138">
        <v>0</v>
      </c>
      <c r="Z17" s="122">
        <f>SUM(V17:Y17)</f>
        <v>0</v>
      </c>
      <c r="AA17" s="137"/>
      <c r="AB17" s="122">
        <f>Z17+T17+N17+H17</f>
        <v>0</v>
      </c>
      <c r="AC17" s="138">
        <v>0</v>
      </c>
      <c r="AD17" s="138">
        <v>0</v>
      </c>
      <c r="AE17" s="138">
        <v>0</v>
      </c>
      <c r="AF17" s="138">
        <v>0</v>
      </c>
      <c r="AG17" s="138">
        <v>0</v>
      </c>
      <c r="AH17" s="138">
        <v>0</v>
      </c>
      <c r="AI17" s="135">
        <f t="shared" si="2"/>
        <v>0</v>
      </c>
      <c r="AJ17" s="58"/>
    </row>
    <row r="18" spans="2:36" x14ac:dyDescent="0.25">
      <c r="B18" s="115" t="s">
        <v>411</v>
      </c>
      <c r="C18" s="138">
        <v>0</v>
      </c>
      <c r="D18" s="138">
        <v>0</v>
      </c>
      <c r="E18" s="138">
        <v>0</v>
      </c>
      <c r="F18" s="138">
        <v>0</v>
      </c>
      <c r="G18" s="138">
        <v>0</v>
      </c>
      <c r="H18" s="122">
        <f>SUM(D18:G18)</f>
        <v>0</v>
      </c>
      <c r="I18" s="137"/>
      <c r="J18" s="138">
        <v>0</v>
      </c>
      <c r="K18" s="138">
        <v>0</v>
      </c>
      <c r="L18" s="138">
        <v>0</v>
      </c>
      <c r="M18" s="138">
        <v>0</v>
      </c>
      <c r="N18" s="122">
        <f>SUM(J18:M18)</f>
        <v>0</v>
      </c>
      <c r="O18" s="137"/>
      <c r="P18" s="138">
        <v>0</v>
      </c>
      <c r="Q18" s="138">
        <v>0</v>
      </c>
      <c r="R18" s="138">
        <v>0</v>
      </c>
      <c r="S18" s="138">
        <v>0</v>
      </c>
      <c r="T18" s="122">
        <f>SUM(P18:S18)</f>
        <v>0</v>
      </c>
      <c r="U18" s="137"/>
      <c r="V18" s="138">
        <v>0</v>
      </c>
      <c r="W18" s="138">
        <v>0</v>
      </c>
      <c r="X18" s="138">
        <v>0</v>
      </c>
      <c r="Y18" s="138">
        <v>0</v>
      </c>
      <c r="Z18" s="122">
        <f>SUM(V18:Y18)</f>
        <v>0</v>
      </c>
      <c r="AA18" s="137"/>
      <c r="AB18" s="122">
        <f>Z18+T18+N18+H18</f>
        <v>0</v>
      </c>
      <c r="AC18" s="138">
        <v>0</v>
      </c>
      <c r="AD18" s="138">
        <v>0</v>
      </c>
      <c r="AE18" s="138">
        <v>0</v>
      </c>
      <c r="AF18" s="138">
        <v>0</v>
      </c>
      <c r="AG18" s="138">
        <v>0</v>
      </c>
      <c r="AH18" s="138">
        <v>0</v>
      </c>
      <c r="AI18" s="135">
        <f t="shared" si="2"/>
        <v>0</v>
      </c>
      <c r="AJ18" s="58"/>
    </row>
    <row r="19" spans="2:36" x14ac:dyDescent="0.25">
      <c r="B19" s="115" t="s">
        <v>412</v>
      </c>
      <c r="C19" s="138">
        <v>0</v>
      </c>
      <c r="D19" s="138">
        <v>0</v>
      </c>
      <c r="E19" s="138">
        <v>0</v>
      </c>
      <c r="F19" s="138">
        <v>0</v>
      </c>
      <c r="G19" s="138">
        <v>0</v>
      </c>
      <c r="H19" s="122">
        <f>SUM(D19:G19)</f>
        <v>0</v>
      </c>
      <c r="I19" s="137"/>
      <c r="J19" s="138">
        <v>0</v>
      </c>
      <c r="K19" s="138">
        <v>0</v>
      </c>
      <c r="L19" s="138">
        <v>0</v>
      </c>
      <c r="M19" s="138">
        <v>0</v>
      </c>
      <c r="N19" s="122">
        <f>SUM(J19:M19)</f>
        <v>0</v>
      </c>
      <c r="O19" s="137"/>
      <c r="P19" s="138">
        <v>0</v>
      </c>
      <c r="Q19" s="138">
        <v>0</v>
      </c>
      <c r="R19" s="138">
        <v>0</v>
      </c>
      <c r="S19" s="138">
        <v>0</v>
      </c>
      <c r="T19" s="122">
        <f>SUM(P19:S19)</f>
        <v>0</v>
      </c>
      <c r="U19" s="137"/>
      <c r="V19" s="138">
        <v>0</v>
      </c>
      <c r="W19" s="138">
        <v>0</v>
      </c>
      <c r="X19" s="138">
        <v>0</v>
      </c>
      <c r="Y19" s="138">
        <v>0</v>
      </c>
      <c r="Z19" s="122">
        <f>SUM(V19:Y19)</f>
        <v>0</v>
      </c>
      <c r="AA19" s="137"/>
      <c r="AB19" s="122">
        <f>Z19+T19+N19+H19</f>
        <v>0</v>
      </c>
      <c r="AC19" s="138">
        <v>0</v>
      </c>
      <c r="AD19" s="138">
        <v>0</v>
      </c>
      <c r="AE19" s="138">
        <v>0</v>
      </c>
      <c r="AF19" s="138">
        <v>0</v>
      </c>
      <c r="AG19" s="138">
        <v>0</v>
      </c>
      <c r="AH19" s="138">
        <v>0</v>
      </c>
      <c r="AI19" s="135">
        <f t="shared" si="2"/>
        <v>0</v>
      </c>
      <c r="AJ19" s="58"/>
    </row>
    <row r="20" spans="2:36" x14ac:dyDescent="0.25">
      <c r="B20" s="115" t="s">
        <v>413</v>
      </c>
      <c r="C20" s="122">
        <f>+C12-C19-C18-C17-C16-C15-C14</f>
        <v>0</v>
      </c>
      <c r="D20" s="122">
        <f>+D12-D19-D18-D17-D16-D15-D14</f>
        <v>0</v>
      </c>
      <c r="E20" s="122">
        <f>+E12-E19-E18-E17-E16-E15-E14</f>
        <v>0</v>
      </c>
      <c r="F20" s="122">
        <f>+F12-F19-F18-F17-F16-F15-F14</f>
        <v>0</v>
      </c>
      <c r="G20" s="122">
        <f>+G12-G19-G18-G17-G16-G15-G14</f>
        <v>0</v>
      </c>
      <c r="H20" s="122">
        <f>SUM(D20:G20)</f>
        <v>0</v>
      </c>
      <c r="I20" s="137"/>
      <c r="J20" s="122">
        <f>+J12-J19-J18-J17-J16-J15-J14</f>
        <v>0</v>
      </c>
      <c r="K20" s="122">
        <f>+K12-K19-K18-K17-K16-K15-K14</f>
        <v>0</v>
      </c>
      <c r="L20" s="122">
        <f>+L12-L19-L18-L17-L16-L15-L14</f>
        <v>0</v>
      </c>
      <c r="M20" s="122">
        <f>+M12-M19-M18-M17-M16-M15-M14</f>
        <v>0</v>
      </c>
      <c r="N20" s="122">
        <f>SUM(J20:M20)</f>
        <v>0</v>
      </c>
      <c r="O20" s="137"/>
      <c r="P20" s="122">
        <f>+P12-P19-P18-P17-P16-P15-P14</f>
        <v>0</v>
      </c>
      <c r="Q20" s="122">
        <f>+Q12-Q19-Q18-Q17-Q16-Q15-Q14</f>
        <v>0</v>
      </c>
      <c r="R20" s="122">
        <f>+R12-R19-R18-R17-R16-R15-R14</f>
        <v>0</v>
      </c>
      <c r="S20" s="122">
        <f>+S12-S19-S18-S17-S16-S15-S14</f>
        <v>0</v>
      </c>
      <c r="T20" s="122">
        <f>SUM(P20:S20)</f>
        <v>0</v>
      </c>
      <c r="U20" s="137"/>
      <c r="V20" s="122">
        <f>+V12-V19-V18-V17-V16-V15-V14</f>
        <v>0</v>
      </c>
      <c r="W20" s="122">
        <f>+W12-W19-W18-W17-W16-W15-W14</f>
        <v>0</v>
      </c>
      <c r="X20" s="122">
        <f>+X12-X19-X18-X17-X16-X15-X14</f>
        <v>0</v>
      </c>
      <c r="Y20" s="122">
        <f>+Y12-Y19-Y18-Y17-Y16-Y15-Y14</f>
        <v>0</v>
      </c>
      <c r="Z20" s="122">
        <f>SUM(V20:Y20)</f>
        <v>0</v>
      </c>
      <c r="AA20" s="137"/>
      <c r="AB20" s="122">
        <f>Z20+T20+N20+H20</f>
        <v>0</v>
      </c>
      <c r="AC20" s="122">
        <f t="shared" ref="AC20:AH20" si="3">+AC12-AC19-AC18-AC17-AC16-AC15-AC14</f>
        <v>0</v>
      </c>
      <c r="AD20" s="122">
        <f t="shared" si="3"/>
        <v>0</v>
      </c>
      <c r="AE20" s="122">
        <f t="shared" si="3"/>
        <v>0</v>
      </c>
      <c r="AF20" s="122">
        <f t="shared" si="3"/>
        <v>0</v>
      </c>
      <c r="AG20" s="122">
        <f t="shared" si="3"/>
        <v>0</v>
      </c>
      <c r="AH20" s="122">
        <f t="shared" si="3"/>
        <v>0</v>
      </c>
      <c r="AI20" s="135">
        <f t="shared" si="2"/>
        <v>0</v>
      </c>
      <c r="AJ20" s="58"/>
    </row>
    <row r="21" spans="2:36" x14ac:dyDescent="0.25">
      <c r="C21" s="62"/>
      <c r="D21" s="122"/>
      <c r="E21" s="122"/>
      <c r="F21" s="122"/>
      <c r="G21" s="122"/>
      <c r="H21" s="122"/>
      <c r="I21" s="137"/>
      <c r="J21" s="122"/>
      <c r="K21" s="122"/>
      <c r="L21" s="122"/>
      <c r="M21" s="122"/>
      <c r="N21" s="122"/>
      <c r="O21" s="137"/>
      <c r="P21" s="122"/>
      <c r="Q21" s="122"/>
      <c r="R21" s="122"/>
      <c r="S21" s="122"/>
      <c r="T21" s="122"/>
      <c r="U21" s="137"/>
      <c r="V21" s="122"/>
      <c r="W21" s="122"/>
      <c r="X21" s="122"/>
      <c r="Y21" s="122"/>
      <c r="Z21" s="122"/>
      <c r="AA21" s="137"/>
      <c r="AB21" s="122"/>
      <c r="AC21" s="122"/>
      <c r="AD21" s="122"/>
      <c r="AE21" s="122"/>
      <c r="AF21" s="122"/>
      <c r="AG21" s="122"/>
      <c r="AH21" s="122"/>
      <c r="AI21" s="135"/>
      <c r="AJ21" s="58"/>
    </row>
    <row r="22" spans="2:36" x14ac:dyDescent="0.25">
      <c r="B22" s="115" t="s">
        <v>414</v>
      </c>
      <c r="C22" s="138">
        <v>0</v>
      </c>
      <c r="D22" s="138">
        <v>0</v>
      </c>
      <c r="E22" s="138">
        <v>0</v>
      </c>
      <c r="F22" s="138">
        <v>0</v>
      </c>
      <c r="G22" s="138">
        <v>0</v>
      </c>
      <c r="H22" s="122">
        <f>SUM(D22:G22)</f>
        <v>0</v>
      </c>
      <c r="I22" s="137"/>
      <c r="J22" s="138">
        <v>0</v>
      </c>
      <c r="K22" s="138">
        <v>0</v>
      </c>
      <c r="L22" s="138">
        <v>0</v>
      </c>
      <c r="M22" s="138">
        <v>0</v>
      </c>
      <c r="N22" s="122">
        <f>SUM(J22:M22)</f>
        <v>0</v>
      </c>
      <c r="O22" s="137"/>
      <c r="P22" s="138">
        <v>0</v>
      </c>
      <c r="Q22" s="138">
        <v>0</v>
      </c>
      <c r="R22" s="138">
        <v>0</v>
      </c>
      <c r="S22" s="138">
        <v>0</v>
      </c>
      <c r="T22" s="122">
        <f>SUM(P22:S22)</f>
        <v>0</v>
      </c>
      <c r="U22" s="137"/>
      <c r="V22" s="138">
        <v>0</v>
      </c>
      <c r="W22" s="138">
        <v>0</v>
      </c>
      <c r="X22" s="138">
        <v>0</v>
      </c>
      <c r="Y22" s="138">
        <v>0</v>
      </c>
      <c r="Z22" s="122">
        <f>SUM(V22:Y22)</f>
        <v>0</v>
      </c>
      <c r="AA22" s="137"/>
      <c r="AB22" s="122">
        <f>Z22+T22+N22+H22</f>
        <v>0</v>
      </c>
      <c r="AC22" s="138">
        <v>0</v>
      </c>
      <c r="AD22" s="138">
        <v>0</v>
      </c>
      <c r="AE22" s="138">
        <v>0</v>
      </c>
      <c r="AF22" s="138">
        <v>0</v>
      </c>
      <c r="AG22" s="138">
        <v>0</v>
      </c>
      <c r="AH22" s="138">
        <v>0</v>
      </c>
      <c r="AI22" s="135">
        <f>SUM(AC22:AH22)</f>
        <v>0</v>
      </c>
      <c r="AJ22" s="58"/>
    </row>
    <row r="23" spans="2:36" x14ac:dyDescent="0.25">
      <c r="B23" s="115" t="s">
        <v>415</v>
      </c>
      <c r="C23" s="138">
        <v>0</v>
      </c>
      <c r="D23" s="138">
        <v>0</v>
      </c>
      <c r="E23" s="138">
        <v>0</v>
      </c>
      <c r="F23" s="138">
        <v>0</v>
      </c>
      <c r="G23" s="138">
        <v>0</v>
      </c>
      <c r="H23" s="122">
        <f>SUM(D23:G23)</f>
        <v>0</v>
      </c>
      <c r="I23" s="137"/>
      <c r="J23" s="138">
        <v>0</v>
      </c>
      <c r="K23" s="138">
        <v>0</v>
      </c>
      <c r="L23" s="138">
        <v>0</v>
      </c>
      <c r="M23" s="138">
        <v>0</v>
      </c>
      <c r="N23" s="122">
        <f>SUM(J23:M23)</f>
        <v>0</v>
      </c>
      <c r="O23" s="137"/>
      <c r="P23" s="138">
        <v>0</v>
      </c>
      <c r="Q23" s="138">
        <v>0</v>
      </c>
      <c r="R23" s="138">
        <v>0</v>
      </c>
      <c r="S23" s="138">
        <v>0</v>
      </c>
      <c r="T23" s="122">
        <f>SUM(P23:S23)</f>
        <v>0</v>
      </c>
      <c r="U23" s="137"/>
      <c r="V23" s="138">
        <v>0</v>
      </c>
      <c r="W23" s="138">
        <v>0</v>
      </c>
      <c r="X23" s="138">
        <v>0</v>
      </c>
      <c r="Y23" s="138">
        <v>0</v>
      </c>
      <c r="Z23" s="122">
        <f>SUM(V23:Y23)</f>
        <v>0</v>
      </c>
      <c r="AA23" s="137"/>
      <c r="AB23" s="122">
        <f>Z23+T23+N23+H23</f>
        <v>0</v>
      </c>
      <c r="AC23" s="138">
        <v>0</v>
      </c>
      <c r="AD23" s="138">
        <v>0</v>
      </c>
      <c r="AE23" s="138">
        <v>0</v>
      </c>
      <c r="AF23" s="138">
        <v>0</v>
      </c>
      <c r="AG23" s="138">
        <v>0</v>
      </c>
      <c r="AH23" s="138">
        <v>0</v>
      </c>
      <c r="AI23" s="135">
        <f>SUM(AC23:AH23)</f>
        <v>0</v>
      </c>
      <c r="AJ23" s="58"/>
    </row>
    <row r="24" spans="2:36" x14ac:dyDescent="0.25">
      <c r="B24" s="115" t="s">
        <v>416</v>
      </c>
      <c r="C24" s="122">
        <f t="shared" ref="C24:H24" si="4">+C20-C22-C23</f>
        <v>0</v>
      </c>
      <c r="D24" s="122">
        <f t="shared" si="4"/>
        <v>0</v>
      </c>
      <c r="E24" s="122">
        <f t="shared" si="4"/>
        <v>0</v>
      </c>
      <c r="F24" s="122">
        <f t="shared" si="4"/>
        <v>0</v>
      </c>
      <c r="G24" s="122">
        <f t="shared" si="4"/>
        <v>0</v>
      </c>
      <c r="H24" s="122">
        <f t="shared" si="4"/>
        <v>0</v>
      </c>
      <c r="I24" s="122"/>
      <c r="J24" s="122">
        <f>+J20-J22-J23</f>
        <v>0</v>
      </c>
      <c r="K24" s="122">
        <f>+K20-K22-K23</f>
        <v>0</v>
      </c>
      <c r="L24" s="122">
        <f>+L20-L22-L23</f>
        <v>0</v>
      </c>
      <c r="M24" s="122">
        <f>+M20-M22-M23</f>
        <v>0</v>
      </c>
      <c r="N24" s="122">
        <f>+N20-N22-N23</f>
        <v>0</v>
      </c>
      <c r="O24" s="122"/>
      <c r="P24" s="122">
        <f>+P20-P22-P23</f>
        <v>0</v>
      </c>
      <c r="Q24" s="122">
        <f>+Q20-Q22-Q23</f>
        <v>0</v>
      </c>
      <c r="R24" s="122">
        <f>+R20-R22-R23</f>
        <v>0</v>
      </c>
      <c r="S24" s="122">
        <f>+S20-S22-S23</f>
        <v>0</v>
      </c>
      <c r="T24" s="122">
        <f>+T20-T22-T23</f>
        <v>0</v>
      </c>
      <c r="U24" s="122"/>
      <c r="V24" s="122">
        <f>+V20-V22-V23</f>
        <v>0</v>
      </c>
      <c r="W24" s="122">
        <f>+W20-W22-W23</f>
        <v>0</v>
      </c>
      <c r="X24" s="122">
        <f>+X20-X22-X23</f>
        <v>0</v>
      </c>
      <c r="Y24" s="122">
        <f>+Y20-Y22-Y23</f>
        <v>0</v>
      </c>
      <c r="Z24" s="122">
        <f>+Z20-Z22-Z23</f>
        <v>0</v>
      </c>
      <c r="AA24" s="122"/>
      <c r="AB24" s="122">
        <f t="shared" ref="AB24:AI24" si="5">+AB20-AB22-AB23</f>
        <v>0</v>
      </c>
      <c r="AC24" s="122">
        <f t="shared" si="5"/>
        <v>0</v>
      </c>
      <c r="AD24" s="122">
        <f t="shared" si="5"/>
        <v>0</v>
      </c>
      <c r="AE24" s="122">
        <f t="shared" si="5"/>
        <v>0</v>
      </c>
      <c r="AF24" s="122">
        <f t="shared" si="5"/>
        <v>0</v>
      </c>
      <c r="AG24" s="122">
        <f t="shared" si="5"/>
        <v>0</v>
      </c>
      <c r="AH24" s="122">
        <f t="shared" si="5"/>
        <v>0</v>
      </c>
      <c r="AI24" s="122">
        <f t="shared" si="5"/>
        <v>0</v>
      </c>
      <c r="AJ24" s="58"/>
    </row>
    <row r="25" spans="2:36" x14ac:dyDescent="0.25">
      <c r="C25" s="62"/>
      <c r="D25" s="122"/>
      <c r="E25" s="122"/>
      <c r="F25" s="122"/>
      <c r="G25" s="122"/>
      <c r="H25" s="122"/>
      <c r="I25" s="137"/>
      <c r="J25" s="122"/>
      <c r="K25" s="122"/>
      <c r="L25" s="122"/>
      <c r="M25" s="122"/>
      <c r="N25" s="122"/>
      <c r="O25" s="137"/>
      <c r="P25" s="122"/>
      <c r="Q25" s="122"/>
      <c r="R25" s="122"/>
      <c r="S25" s="122"/>
      <c r="T25" s="122"/>
      <c r="U25" s="137"/>
      <c r="V25" s="122"/>
      <c r="W25" s="122"/>
      <c r="X25" s="122"/>
      <c r="Y25" s="122"/>
      <c r="Z25" s="122"/>
      <c r="AA25" s="137"/>
      <c r="AB25" s="122"/>
      <c r="AC25" s="122"/>
      <c r="AD25" s="122"/>
      <c r="AE25" s="122"/>
      <c r="AF25" s="122"/>
      <c r="AG25" s="122"/>
      <c r="AH25" s="122"/>
      <c r="AI25" s="135"/>
      <c r="AJ25" s="58"/>
    </row>
    <row r="26" spans="2:36" s="141" customFormat="1" x14ac:dyDescent="0.25">
      <c r="B26" s="143" t="s">
        <v>417</v>
      </c>
      <c r="C26" s="122">
        <f>'Winst- en verliesrekening'!C44</f>
        <v>0</v>
      </c>
      <c r="D26" s="122">
        <f>'Winst- en verliesrekening'!D44</f>
        <v>0</v>
      </c>
      <c r="E26" s="122">
        <f>'Winst- en verliesrekening'!E44</f>
        <v>0</v>
      </c>
      <c r="F26" s="122">
        <f>'Winst- en verliesrekening'!F44</f>
        <v>0</v>
      </c>
      <c r="G26" s="122">
        <f>'Winst- en verliesrekening'!G44</f>
        <v>0</v>
      </c>
      <c r="H26" s="122">
        <f>SUM(D26:G26)</f>
        <v>0</v>
      </c>
      <c r="I26" s="137"/>
      <c r="J26" s="122">
        <f>'Winst- en verliesrekening'!J44</f>
        <v>0</v>
      </c>
      <c r="K26" s="122">
        <f>'Winst- en verliesrekening'!K44</f>
        <v>0</v>
      </c>
      <c r="L26" s="122">
        <f>'Winst- en verliesrekening'!L44</f>
        <v>0</v>
      </c>
      <c r="M26" s="122">
        <f>'Winst- en verliesrekening'!M44</f>
        <v>0</v>
      </c>
      <c r="N26" s="122">
        <f>SUM(J26:M26)</f>
        <v>0</v>
      </c>
      <c r="O26" s="137"/>
      <c r="P26" s="122">
        <f>'Winst- en verliesrekening'!P44</f>
        <v>0</v>
      </c>
      <c r="Q26" s="122">
        <f>'Winst- en verliesrekening'!Q44</f>
        <v>0</v>
      </c>
      <c r="R26" s="122">
        <f>'Winst- en verliesrekening'!R44</f>
        <v>0</v>
      </c>
      <c r="S26" s="122">
        <f>'Winst- en verliesrekening'!S44</f>
        <v>0</v>
      </c>
      <c r="T26" s="122">
        <f>SUM(P26:S26)</f>
        <v>0</v>
      </c>
      <c r="U26" s="137"/>
      <c r="V26" s="122">
        <f>'Winst- en verliesrekening'!V44</f>
        <v>0</v>
      </c>
      <c r="W26" s="122">
        <f>'Winst- en verliesrekening'!W44</f>
        <v>0</v>
      </c>
      <c r="X26" s="122">
        <f>'Winst- en verliesrekening'!X44</f>
        <v>0</v>
      </c>
      <c r="Y26" s="122">
        <f>'Winst- en verliesrekening'!Y44</f>
        <v>0</v>
      </c>
      <c r="Z26" s="122">
        <f>SUM(V26:Y26)</f>
        <v>0</v>
      </c>
      <c r="AA26" s="137"/>
      <c r="AB26" s="122">
        <f>Z26+T26+N26+H26</f>
        <v>0</v>
      </c>
      <c r="AC26" s="122">
        <f>'Winst- en verliesrekening'!AC44</f>
        <v>0</v>
      </c>
      <c r="AD26" s="122">
        <f>'Winst- en verliesrekening'!AD44</f>
        <v>0</v>
      </c>
      <c r="AE26" s="122">
        <f>'Winst- en verliesrekening'!AE44</f>
        <v>0</v>
      </c>
      <c r="AF26" s="122">
        <f>'Winst- en verliesrekening'!AF44</f>
        <v>0</v>
      </c>
      <c r="AG26" s="122">
        <f>'Winst- en verliesrekening'!AG44</f>
        <v>0</v>
      </c>
      <c r="AH26" s="122">
        <f>'Winst- en verliesrekening'!AH44</f>
        <v>0</v>
      </c>
      <c r="AI26" s="122">
        <f>SUM(AC26:AH26)</f>
        <v>0</v>
      </c>
      <c r="AJ26" s="142"/>
    </row>
    <row r="27" spans="2:36" s="134" customFormat="1" x14ac:dyDescent="0.25">
      <c r="B27" s="134" t="s">
        <v>418</v>
      </c>
      <c r="C27" s="117">
        <f t="shared" ref="C27:H27" si="6">+C24-C26</f>
        <v>0</v>
      </c>
      <c r="D27" s="117">
        <f t="shared" si="6"/>
        <v>0</v>
      </c>
      <c r="E27" s="117">
        <f t="shared" si="6"/>
        <v>0</v>
      </c>
      <c r="F27" s="117">
        <f t="shared" si="6"/>
        <v>0</v>
      </c>
      <c r="G27" s="117">
        <f t="shared" si="6"/>
        <v>0</v>
      </c>
      <c r="H27" s="117">
        <f t="shared" si="6"/>
        <v>0</v>
      </c>
      <c r="I27" s="117"/>
      <c r="J27" s="117">
        <f>+J24-J26</f>
        <v>0</v>
      </c>
      <c r="K27" s="117">
        <f>+K24-K26</f>
        <v>0</v>
      </c>
      <c r="L27" s="117">
        <f>+L24-L26</f>
        <v>0</v>
      </c>
      <c r="M27" s="117">
        <f>+M24-M26</f>
        <v>0</v>
      </c>
      <c r="N27" s="117">
        <f>+N24-N26</f>
        <v>0</v>
      </c>
      <c r="O27" s="117"/>
      <c r="P27" s="117">
        <f>+P24-P26</f>
        <v>0</v>
      </c>
      <c r="Q27" s="117">
        <f>+Q24-Q26</f>
        <v>0</v>
      </c>
      <c r="R27" s="117">
        <f>+R24-R26</f>
        <v>0</v>
      </c>
      <c r="S27" s="117">
        <f>+S24-S26</f>
        <v>0</v>
      </c>
      <c r="T27" s="117">
        <f>+T24-T26</f>
        <v>0</v>
      </c>
      <c r="U27" s="117"/>
      <c r="V27" s="117">
        <f>+V24-V26</f>
        <v>0</v>
      </c>
      <c r="W27" s="117">
        <f>+W24-W26</f>
        <v>0</v>
      </c>
      <c r="X27" s="117">
        <f>+X24-X26</f>
        <v>0</v>
      </c>
      <c r="Y27" s="117">
        <f>+Y24-Y26</f>
        <v>0</v>
      </c>
      <c r="Z27" s="117">
        <f>+Z24-Z26</f>
        <v>0</v>
      </c>
      <c r="AA27" s="117"/>
      <c r="AB27" s="117">
        <f t="shared" ref="AB27:AI27" si="7">+AB24-AB26</f>
        <v>0</v>
      </c>
      <c r="AC27" s="117">
        <f t="shared" si="7"/>
        <v>0</v>
      </c>
      <c r="AD27" s="117">
        <f t="shared" si="7"/>
        <v>0</v>
      </c>
      <c r="AE27" s="117">
        <f t="shared" si="7"/>
        <v>0</v>
      </c>
      <c r="AF27" s="117">
        <f t="shared" si="7"/>
        <v>0</v>
      </c>
      <c r="AG27" s="117">
        <f t="shared" si="7"/>
        <v>0</v>
      </c>
      <c r="AH27" s="117">
        <f t="shared" si="7"/>
        <v>0</v>
      </c>
      <c r="AI27" s="117">
        <f t="shared" si="7"/>
        <v>0</v>
      </c>
      <c r="AJ27" s="140"/>
    </row>
    <row r="28" spans="2:36" x14ac:dyDescent="0.25">
      <c r="C28" s="62"/>
      <c r="D28" s="136"/>
      <c r="E28" s="136"/>
      <c r="F28" s="136"/>
      <c r="G28" s="136"/>
      <c r="H28" s="122"/>
      <c r="I28" s="137"/>
      <c r="J28" s="136"/>
      <c r="K28" s="136"/>
      <c r="L28" s="136"/>
      <c r="M28" s="136"/>
      <c r="N28" s="122"/>
      <c r="O28" s="137"/>
      <c r="P28" s="136"/>
      <c r="Q28" s="136"/>
      <c r="R28" s="136"/>
      <c r="S28" s="136"/>
      <c r="T28" s="122"/>
      <c r="U28" s="137"/>
      <c r="V28" s="136"/>
      <c r="W28" s="136"/>
      <c r="X28" s="136"/>
      <c r="Y28" s="136"/>
      <c r="Z28" s="122"/>
      <c r="AA28" s="137"/>
      <c r="AB28" s="122"/>
      <c r="AC28" s="136"/>
      <c r="AD28" s="136"/>
      <c r="AE28" s="136"/>
      <c r="AF28" s="136"/>
      <c r="AG28" s="136"/>
      <c r="AH28" s="136"/>
      <c r="AI28" s="135"/>
      <c r="AJ28" s="58"/>
    </row>
    <row r="29" spans="2:36" x14ac:dyDescent="0.25">
      <c r="B29" s="139" t="s">
        <v>419</v>
      </c>
      <c r="C29" s="80"/>
      <c r="D29" s="122"/>
      <c r="E29" s="122"/>
      <c r="F29" s="122"/>
      <c r="G29" s="122"/>
      <c r="H29" s="122"/>
      <c r="I29" s="137"/>
      <c r="J29" s="122"/>
      <c r="K29" s="122"/>
      <c r="L29" s="122"/>
      <c r="M29" s="122"/>
      <c r="N29" s="122"/>
      <c r="O29" s="137"/>
      <c r="P29" s="122"/>
      <c r="Q29" s="122"/>
      <c r="R29" s="122"/>
      <c r="S29" s="122"/>
      <c r="T29" s="122"/>
      <c r="U29" s="137"/>
      <c r="V29" s="122"/>
      <c r="W29" s="122"/>
      <c r="X29" s="122"/>
      <c r="Y29" s="122"/>
      <c r="Z29" s="122"/>
      <c r="AA29" s="137"/>
      <c r="AB29" s="122"/>
      <c r="AC29" s="122"/>
      <c r="AD29" s="122"/>
      <c r="AE29" s="122"/>
      <c r="AF29" s="122"/>
      <c r="AG29" s="122"/>
      <c r="AH29" s="122"/>
      <c r="AI29" s="135"/>
      <c r="AJ29" s="58"/>
    </row>
    <row r="30" spans="2:36" x14ac:dyDescent="0.25">
      <c r="B30" s="115" t="s">
        <v>420</v>
      </c>
      <c r="C30" s="138">
        <v>0</v>
      </c>
      <c r="D30" s="138">
        <v>0</v>
      </c>
      <c r="E30" s="138">
        <v>0</v>
      </c>
      <c r="F30" s="138">
        <v>0</v>
      </c>
      <c r="G30" s="138">
        <v>0</v>
      </c>
      <c r="H30" s="122">
        <f>SUM(D30:G30)</f>
        <v>0</v>
      </c>
      <c r="I30" s="137"/>
      <c r="J30" s="138">
        <v>0</v>
      </c>
      <c r="K30" s="138">
        <v>0</v>
      </c>
      <c r="L30" s="138">
        <v>0</v>
      </c>
      <c r="M30" s="138">
        <v>0</v>
      </c>
      <c r="N30" s="122">
        <f>SUM(J30:M30)</f>
        <v>0</v>
      </c>
      <c r="O30" s="137"/>
      <c r="P30" s="138">
        <v>0</v>
      </c>
      <c r="Q30" s="138">
        <v>0</v>
      </c>
      <c r="R30" s="138">
        <v>0</v>
      </c>
      <c r="S30" s="138">
        <v>0</v>
      </c>
      <c r="T30" s="122">
        <f>SUM(P30:S30)</f>
        <v>0</v>
      </c>
      <c r="U30" s="137"/>
      <c r="V30" s="138">
        <v>0</v>
      </c>
      <c r="W30" s="138">
        <v>0</v>
      </c>
      <c r="X30" s="138">
        <v>0</v>
      </c>
      <c r="Y30" s="138">
        <v>0</v>
      </c>
      <c r="Z30" s="122">
        <f>SUM(V30:Y30)</f>
        <v>0</v>
      </c>
      <c r="AA30" s="137"/>
      <c r="AB30" s="122">
        <f>Z30+T30+N30+H30</f>
        <v>0</v>
      </c>
      <c r="AC30" s="138">
        <v>0</v>
      </c>
      <c r="AD30" s="138">
        <v>0</v>
      </c>
      <c r="AE30" s="138">
        <v>0</v>
      </c>
      <c r="AF30" s="138">
        <v>0</v>
      </c>
      <c r="AG30" s="138">
        <v>0</v>
      </c>
      <c r="AH30" s="138">
        <v>0</v>
      </c>
      <c r="AI30" s="135">
        <f>SUM(AC30:AH30)</f>
        <v>0</v>
      </c>
      <c r="AJ30" s="58"/>
    </row>
    <row r="31" spans="2:36" x14ac:dyDescent="0.25">
      <c r="B31" s="115" t="s">
        <v>373</v>
      </c>
      <c r="C31" s="138">
        <v>0</v>
      </c>
      <c r="D31" s="138">
        <v>0</v>
      </c>
      <c r="E31" s="138">
        <v>0</v>
      </c>
      <c r="F31" s="138">
        <v>0</v>
      </c>
      <c r="G31" s="138">
        <v>0</v>
      </c>
      <c r="H31" s="122">
        <f>SUM(D31:G31)</f>
        <v>0</v>
      </c>
      <c r="I31" s="137"/>
      <c r="J31" s="138">
        <v>0</v>
      </c>
      <c r="K31" s="138">
        <v>0</v>
      </c>
      <c r="L31" s="138">
        <v>0</v>
      </c>
      <c r="M31" s="138">
        <v>0</v>
      </c>
      <c r="N31" s="122">
        <f>SUM(J31:M31)</f>
        <v>0</v>
      </c>
      <c r="O31" s="137"/>
      <c r="P31" s="138">
        <v>0</v>
      </c>
      <c r="Q31" s="138">
        <v>0</v>
      </c>
      <c r="R31" s="138">
        <v>0</v>
      </c>
      <c r="S31" s="138">
        <v>0</v>
      </c>
      <c r="T31" s="122">
        <f>SUM(P31:S31)</f>
        <v>0</v>
      </c>
      <c r="U31" s="137"/>
      <c r="V31" s="138">
        <v>0</v>
      </c>
      <c r="W31" s="138">
        <v>0</v>
      </c>
      <c r="X31" s="138">
        <v>0</v>
      </c>
      <c r="Y31" s="138">
        <v>0</v>
      </c>
      <c r="Z31" s="122">
        <f>SUM(V31:Y31)</f>
        <v>0</v>
      </c>
      <c r="AA31" s="137"/>
      <c r="AB31" s="122">
        <f>Z31+T31+N31+H31</f>
        <v>0</v>
      </c>
      <c r="AC31" s="138">
        <v>0</v>
      </c>
      <c r="AD31" s="138">
        <v>0</v>
      </c>
      <c r="AE31" s="138">
        <v>0</v>
      </c>
      <c r="AF31" s="138">
        <v>0</v>
      </c>
      <c r="AG31" s="138">
        <v>0</v>
      </c>
      <c r="AH31" s="138">
        <v>0</v>
      </c>
      <c r="AI31" s="135">
        <f>SUM(AC31:AH31)</f>
        <v>0</v>
      </c>
      <c r="AJ31" s="58"/>
    </row>
    <row r="32" spans="2:36" x14ac:dyDescent="0.25">
      <c r="B32" s="115" t="s">
        <v>421</v>
      </c>
      <c r="C32" s="138">
        <v>0</v>
      </c>
      <c r="D32" s="138">
        <v>0</v>
      </c>
      <c r="E32" s="138">
        <v>0</v>
      </c>
      <c r="F32" s="138">
        <v>0</v>
      </c>
      <c r="G32" s="138">
        <v>0</v>
      </c>
      <c r="H32" s="122">
        <f>SUM(D32:G32)</f>
        <v>0</v>
      </c>
      <c r="I32" s="137"/>
      <c r="J32" s="138">
        <v>0</v>
      </c>
      <c r="K32" s="138">
        <v>0</v>
      </c>
      <c r="L32" s="138">
        <v>0</v>
      </c>
      <c r="M32" s="138">
        <v>0</v>
      </c>
      <c r="N32" s="122">
        <f>SUM(J32:M32)</f>
        <v>0</v>
      </c>
      <c r="O32" s="137"/>
      <c r="P32" s="138">
        <v>0</v>
      </c>
      <c r="Q32" s="138">
        <v>0</v>
      </c>
      <c r="R32" s="138">
        <v>0</v>
      </c>
      <c r="S32" s="138">
        <v>0</v>
      </c>
      <c r="T32" s="122">
        <f>SUM(P32:S32)</f>
        <v>0</v>
      </c>
      <c r="U32" s="137"/>
      <c r="V32" s="138">
        <v>0</v>
      </c>
      <c r="W32" s="138">
        <v>0</v>
      </c>
      <c r="X32" s="138">
        <v>0</v>
      </c>
      <c r="Y32" s="138">
        <v>0</v>
      </c>
      <c r="Z32" s="122">
        <f>SUM(V32:Y32)</f>
        <v>0</v>
      </c>
      <c r="AA32" s="137"/>
      <c r="AB32" s="122">
        <f>Z32+T32+N32+H32</f>
        <v>0</v>
      </c>
      <c r="AC32" s="138">
        <v>0</v>
      </c>
      <c r="AD32" s="138">
        <v>0</v>
      </c>
      <c r="AE32" s="138">
        <v>0</v>
      </c>
      <c r="AF32" s="138">
        <v>0</v>
      </c>
      <c r="AG32" s="138">
        <v>0</v>
      </c>
      <c r="AH32" s="138">
        <v>0</v>
      </c>
      <c r="AI32" s="135">
        <f>SUM(AC32:AH32)</f>
        <v>0</v>
      </c>
      <c r="AJ32" s="58"/>
    </row>
    <row r="33" spans="1:36" x14ac:dyDescent="0.25">
      <c r="B33" s="115" t="s">
        <v>422</v>
      </c>
      <c r="C33" s="138">
        <v>0</v>
      </c>
      <c r="D33" s="138">
        <v>0</v>
      </c>
      <c r="E33" s="138">
        <v>0</v>
      </c>
      <c r="F33" s="138">
        <v>0</v>
      </c>
      <c r="G33" s="138">
        <v>0</v>
      </c>
      <c r="H33" s="122">
        <f>SUM(D33:G33)</f>
        <v>0</v>
      </c>
      <c r="I33" s="137"/>
      <c r="J33" s="138">
        <v>0</v>
      </c>
      <c r="K33" s="138">
        <v>0</v>
      </c>
      <c r="L33" s="138">
        <v>0</v>
      </c>
      <c r="M33" s="138">
        <v>0</v>
      </c>
      <c r="N33" s="122">
        <f>SUM(J33:M33)</f>
        <v>0</v>
      </c>
      <c r="O33" s="137"/>
      <c r="P33" s="138">
        <v>0</v>
      </c>
      <c r="Q33" s="138">
        <v>0</v>
      </c>
      <c r="R33" s="138">
        <v>0</v>
      </c>
      <c r="S33" s="138">
        <v>0</v>
      </c>
      <c r="T33" s="122">
        <f>SUM(P33:S33)</f>
        <v>0</v>
      </c>
      <c r="U33" s="137"/>
      <c r="V33" s="138">
        <v>0</v>
      </c>
      <c r="W33" s="138">
        <v>0</v>
      </c>
      <c r="X33" s="138">
        <v>0</v>
      </c>
      <c r="Y33" s="138">
        <v>0</v>
      </c>
      <c r="Z33" s="122">
        <f>SUM(V33:Y33)</f>
        <v>0</v>
      </c>
      <c r="AA33" s="137"/>
      <c r="AB33" s="122">
        <f>Z33+T33+N33+H33</f>
        <v>0</v>
      </c>
      <c r="AC33" s="138">
        <v>0</v>
      </c>
      <c r="AD33" s="138">
        <v>0</v>
      </c>
      <c r="AE33" s="138">
        <v>0</v>
      </c>
      <c r="AF33" s="138">
        <v>0</v>
      </c>
      <c r="AG33" s="138">
        <v>0</v>
      </c>
      <c r="AH33" s="138">
        <v>0</v>
      </c>
      <c r="AI33" s="135">
        <f>SUM(AC33:AH33)</f>
        <v>0</v>
      </c>
      <c r="AJ33" s="58"/>
    </row>
    <row r="34" spans="1:36" x14ac:dyDescent="0.25">
      <c r="B34" s="115" t="s">
        <v>423</v>
      </c>
      <c r="C34" s="122">
        <f>SUM(C30:C33)</f>
        <v>0</v>
      </c>
      <c r="D34" s="122">
        <f>SUM(D30:D33)</f>
        <v>0</v>
      </c>
      <c r="E34" s="122">
        <f>SUM(E30:E33)</f>
        <v>0</v>
      </c>
      <c r="F34" s="122">
        <f>SUM(F30:F33)</f>
        <v>0</v>
      </c>
      <c r="G34" s="122">
        <f>SUM(G30:G33)</f>
        <v>0</v>
      </c>
      <c r="H34" s="122">
        <f>SUM(D34:G34)</f>
        <v>0</v>
      </c>
      <c r="I34" s="137"/>
      <c r="J34" s="122">
        <f>SUM(J30:J33)</f>
        <v>0</v>
      </c>
      <c r="K34" s="122">
        <f>SUM(K30:K33)</f>
        <v>0</v>
      </c>
      <c r="L34" s="122">
        <f>SUM(L30:L33)</f>
        <v>0</v>
      </c>
      <c r="M34" s="122">
        <f>SUM(M30:M33)</f>
        <v>0</v>
      </c>
      <c r="N34" s="122">
        <f>SUM(J34:M34)</f>
        <v>0</v>
      </c>
      <c r="O34" s="137"/>
      <c r="P34" s="122">
        <f>SUM(P30:P33)</f>
        <v>0</v>
      </c>
      <c r="Q34" s="122">
        <f>SUM(Q30:Q33)</f>
        <v>0</v>
      </c>
      <c r="R34" s="122">
        <f>SUM(R30:R33)</f>
        <v>0</v>
      </c>
      <c r="S34" s="122">
        <f>SUM(S30:S33)</f>
        <v>0</v>
      </c>
      <c r="T34" s="122">
        <f>SUM(P34:S34)</f>
        <v>0</v>
      </c>
      <c r="U34" s="137"/>
      <c r="V34" s="122">
        <f>SUM(V30:V33)</f>
        <v>0</v>
      </c>
      <c r="W34" s="122">
        <f>SUM(W30:W33)</f>
        <v>0</v>
      </c>
      <c r="X34" s="122">
        <f>SUM(X30:X33)</f>
        <v>0</v>
      </c>
      <c r="Y34" s="122">
        <f>SUM(Y30:Y33)</f>
        <v>0</v>
      </c>
      <c r="Z34" s="122">
        <f>SUM(V34:Y34)</f>
        <v>0</v>
      </c>
      <c r="AA34" s="137"/>
      <c r="AB34" s="122">
        <f>Z34+T34+N34+H34</f>
        <v>0</v>
      </c>
      <c r="AC34" s="122">
        <f t="shared" ref="AC34:AH34" si="8">SUM(AC30:AC33)</f>
        <v>0</v>
      </c>
      <c r="AD34" s="122">
        <f t="shared" si="8"/>
        <v>0</v>
      </c>
      <c r="AE34" s="122">
        <f t="shared" si="8"/>
        <v>0</v>
      </c>
      <c r="AF34" s="122">
        <f t="shared" si="8"/>
        <v>0</v>
      </c>
      <c r="AG34" s="122">
        <f t="shared" si="8"/>
        <v>0</v>
      </c>
      <c r="AH34" s="122">
        <f t="shared" si="8"/>
        <v>0</v>
      </c>
      <c r="AI34" s="135">
        <f>SUM(AC34:AH34)</f>
        <v>0</v>
      </c>
      <c r="AJ34" s="58"/>
    </row>
    <row r="35" spans="1:36" x14ac:dyDescent="0.25">
      <c r="C35" s="62"/>
      <c r="D35" s="122"/>
      <c r="E35" s="122"/>
      <c r="F35" s="122"/>
      <c r="G35" s="122"/>
      <c r="H35" s="122"/>
      <c r="I35" s="137"/>
      <c r="J35" s="122"/>
      <c r="K35" s="122"/>
      <c r="L35" s="122"/>
      <c r="M35" s="122"/>
      <c r="N35" s="122"/>
      <c r="O35" s="137"/>
      <c r="P35" s="122"/>
      <c r="Q35" s="122"/>
      <c r="R35" s="122"/>
      <c r="S35" s="122"/>
      <c r="T35" s="122"/>
      <c r="U35" s="137"/>
      <c r="V35" s="122"/>
      <c r="W35" s="122"/>
      <c r="X35" s="122"/>
      <c r="Y35" s="122"/>
      <c r="Z35" s="122"/>
      <c r="AA35" s="137"/>
      <c r="AB35" s="122"/>
      <c r="AC35" s="122"/>
      <c r="AD35" s="122"/>
      <c r="AE35" s="122"/>
      <c r="AF35" s="122"/>
      <c r="AG35" s="122"/>
      <c r="AH35" s="122"/>
      <c r="AI35" s="135"/>
      <c r="AJ35" s="58"/>
    </row>
    <row r="36" spans="1:36" x14ac:dyDescent="0.25">
      <c r="B36" s="115" t="s">
        <v>424</v>
      </c>
      <c r="C36" s="122">
        <f>+C27+C34</f>
        <v>0</v>
      </c>
      <c r="D36" s="122">
        <f>+D27+D34</f>
        <v>0</v>
      </c>
      <c r="E36" s="122">
        <f>+E27+E34</f>
        <v>0</v>
      </c>
      <c r="F36" s="122">
        <f>+F27+F34</f>
        <v>0</v>
      </c>
      <c r="G36" s="122">
        <f>+G27+G34</f>
        <v>0</v>
      </c>
      <c r="H36" s="122">
        <f>SUM(D36:G36)</f>
        <v>0</v>
      </c>
      <c r="I36" s="137"/>
      <c r="J36" s="122">
        <f>+J27+J34</f>
        <v>0</v>
      </c>
      <c r="K36" s="122">
        <f>+K27+K34</f>
        <v>0</v>
      </c>
      <c r="L36" s="122">
        <f>+L27+L34</f>
        <v>0</v>
      </c>
      <c r="M36" s="122">
        <f>+M27+M34</f>
        <v>0</v>
      </c>
      <c r="N36" s="122">
        <f>SUM(J36:M36)</f>
        <v>0</v>
      </c>
      <c r="O36" s="137"/>
      <c r="P36" s="122">
        <f>+P27+P34</f>
        <v>0</v>
      </c>
      <c r="Q36" s="122">
        <f>+Q27+Q34</f>
        <v>0</v>
      </c>
      <c r="R36" s="122">
        <f>+R27+R34</f>
        <v>0</v>
      </c>
      <c r="S36" s="122">
        <f>+S27+S34</f>
        <v>0</v>
      </c>
      <c r="T36" s="122">
        <f>SUM(P36:S36)</f>
        <v>0</v>
      </c>
      <c r="U36" s="137"/>
      <c r="V36" s="122">
        <f>+V27+V34</f>
        <v>0</v>
      </c>
      <c r="W36" s="122">
        <f>+W27+W34</f>
        <v>0</v>
      </c>
      <c r="X36" s="122">
        <f>+X27+X34</f>
        <v>0</v>
      </c>
      <c r="Y36" s="122">
        <f>+Y27+Y34</f>
        <v>0</v>
      </c>
      <c r="Z36" s="122">
        <f>SUM(V36:Y36)</f>
        <v>0</v>
      </c>
      <c r="AA36" s="137"/>
      <c r="AB36" s="122">
        <f>Z36+T36+N36+H36</f>
        <v>0</v>
      </c>
      <c r="AC36" s="122">
        <f t="shared" ref="AC36:AH36" si="9">+AC27+AC34</f>
        <v>0</v>
      </c>
      <c r="AD36" s="122">
        <f t="shared" si="9"/>
        <v>0</v>
      </c>
      <c r="AE36" s="122">
        <f t="shared" si="9"/>
        <v>0</v>
      </c>
      <c r="AF36" s="122">
        <f t="shared" si="9"/>
        <v>0</v>
      </c>
      <c r="AG36" s="122">
        <f t="shared" si="9"/>
        <v>0</v>
      </c>
      <c r="AH36" s="122">
        <f t="shared" si="9"/>
        <v>0</v>
      </c>
      <c r="AI36" s="135">
        <f>SUM(AC36:AH36)</f>
        <v>0</v>
      </c>
      <c r="AJ36" s="58"/>
    </row>
    <row r="37" spans="1:36" x14ac:dyDescent="0.25">
      <c r="C37" s="62"/>
      <c r="D37" s="122"/>
      <c r="E37" s="122"/>
      <c r="F37" s="122"/>
      <c r="G37" s="122"/>
      <c r="H37" s="122"/>
      <c r="I37" s="136"/>
      <c r="J37" s="122"/>
      <c r="K37" s="122"/>
      <c r="L37" s="122"/>
      <c r="M37" s="122"/>
      <c r="N37" s="122"/>
      <c r="O37" s="136"/>
      <c r="P37" s="122"/>
      <c r="Q37" s="122"/>
      <c r="R37" s="122"/>
      <c r="S37" s="122"/>
      <c r="T37" s="122"/>
      <c r="U37" s="136"/>
      <c r="V37" s="122"/>
      <c r="W37" s="122"/>
      <c r="X37" s="122"/>
      <c r="Y37" s="122"/>
      <c r="Z37" s="122"/>
      <c r="AA37" s="122"/>
      <c r="AB37" s="122"/>
      <c r="AC37" s="122"/>
      <c r="AD37" s="122"/>
      <c r="AE37" s="122"/>
      <c r="AF37" s="122"/>
      <c r="AG37" s="122"/>
      <c r="AH37" s="122"/>
      <c r="AI37" s="135"/>
      <c r="AJ37" s="58"/>
    </row>
    <row r="38" spans="1:36" x14ac:dyDescent="0.25">
      <c r="B38" s="134" t="s">
        <v>425</v>
      </c>
      <c r="C38" s="117">
        <f>Balans!C34</f>
        <v>0</v>
      </c>
      <c r="D38" s="117">
        <f>C38+D36</f>
        <v>0</v>
      </c>
      <c r="E38" s="117">
        <f>+D38+E36</f>
        <v>0</v>
      </c>
      <c r="F38" s="117">
        <f>+E38+F36</f>
        <v>0</v>
      </c>
      <c r="G38" s="117">
        <f>+F38+G36</f>
        <v>0</v>
      </c>
      <c r="H38" s="133"/>
      <c r="I38" s="117"/>
      <c r="J38" s="117">
        <f>+G38+J36</f>
        <v>0</v>
      </c>
      <c r="K38" s="117">
        <f>+J38+K36</f>
        <v>0</v>
      </c>
      <c r="L38" s="117">
        <f>+K38+L36</f>
        <v>0</v>
      </c>
      <c r="M38" s="117">
        <f>+L38+M36</f>
        <v>0</v>
      </c>
      <c r="N38" s="133"/>
      <c r="O38" s="117"/>
      <c r="P38" s="117">
        <f>+M38+P36</f>
        <v>0</v>
      </c>
      <c r="Q38" s="117">
        <f>+P38+Q36</f>
        <v>0</v>
      </c>
      <c r="R38" s="117">
        <f>+Q38+R36</f>
        <v>0</v>
      </c>
      <c r="S38" s="117">
        <f>+R38+S36</f>
        <v>0</v>
      </c>
      <c r="T38" s="133"/>
      <c r="U38" s="117"/>
      <c r="V38" s="117">
        <f>+S38+V36</f>
        <v>0</v>
      </c>
      <c r="W38" s="117">
        <f>+V38+W36</f>
        <v>0</v>
      </c>
      <c r="X38" s="117">
        <f>+W38+X36</f>
        <v>0</v>
      </c>
      <c r="Y38" s="117">
        <f>+X38+Y36</f>
        <v>0</v>
      </c>
      <c r="Z38" s="133"/>
      <c r="AA38" s="117"/>
      <c r="AB38" s="133"/>
      <c r="AC38" s="117">
        <f>+Z36+AC36</f>
        <v>0</v>
      </c>
      <c r="AD38" s="117">
        <f>+AC38+AD36</f>
        <v>0</v>
      </c>
      <c r="AE38" s="117">
        <f>+AD38+AE36</f>
        <v>0</v>
      </c>
      <c r="AF38" s="117">
        <f>+AE38+AF36</f>
        <v>0</v>
      </c>
      <c r="AG38" s="117">
        <f>+AF38+AG36</f>
        <v>0</v>
      </c>
      <c r="AH38" s="117">
        <f>+AG38+AH36</f>
        <v>0</v>
      </c>
      <c r="AI38" s="132">
        <f>SUM(AC38:AH38)</f>
        <v>0</v>
      </c>
      <c r="AJ38" s="58"/>
    </row>
    <row r="39" spans="1:36" x14ac:dyDescent="0.25">
      <c r="B39" s="131"/>
      <c r="C39" s="129"/>
      <c r="D39" s="129"/>
      <c r="E39" s="130"/>
      <c r="F39" s="130"/>
      <c r="G39" s="129"/>
      <c r="H39" s="129"/>
      <c r="I39" s="129"/>
      <c r="J39" s="129"/>
      <c r="K39" s="129"/>
      <c r="L39" s="129"/>
      <c r="M39" s="129"/>
      <c r="N39" s="129"/>
      <c r="O39" s="129"/>
      <c r="P39" s="129"/>
      <c r="Q39" s="129"/>
      <c r="R39" s="129"/>
      <c r="S39" s="130"/>
      <c r="T39" s="130"/>
      <c r="U39" s="130"/>
      <c r="V39" s="129"/>
      <c r="W39" s="129"/>
      <c r="X39" s="129"/>
      <c r="Y39" s="129"/>
      <c r="Z39" s="129"/>
      <c r="AA39" s="129"/>
      <c r="AB39" s="129"/>
      <c r="AC39" s="129"/>
      <c r="AD39" s="129"/>
      <c r="AE39" s="129"/>
      <c r="AF39" s="129"/>
      <c r="AG39" s="129"/>
      <c r="AH39" s="129"/>
      <c r="AI39" s="129"/>
    </row>
    <row r="40" spans="1:36" x14ac:dyDescent="0.25">
      <c r="B40" s="128"/>
      <c r="C40" s="126"/>
      <c r="D40" s="127"/>
      <c r="E40" s="126"/>
      <c r="F40" s="126"/>
      <c r="G40" s="126"/>
      <c r="H40" s="126"/>
      <c r="I40" s="126"/>
      <c r="J40" s="126"/>
      <c r="K40" s="126"/>
      <c r="L40" s="126"/>
      <c r="M40" s="126"/>
      <c r="N40" s="126"/>
      <c r="O40" s="126"/>
      <c r="P40" s="126"/>
      <c r="Q40" s="126"/>
      <c r="R40" s="126"/>
      <c r="S40" s="127"/>
      <c r="T40" s="127"/>
      <c r="U40" s="127"/>
      <c r="V40" s="126"/>
      <c r="W40" s="126"/>
      <c r="X40" s="126"/>
      <c r="Y40" s="126"/>
      <c r="Z40" s="126"/>
      <c r="AA40" s="126"/>
      <c r="AB40" s="126"/>
      <c r="AC40" s="126"/>
      <c r="AD40" s="126"/>
      <c r="AE40" s="126"/>
      <c r="AF40" s="126"/>
      <c r="AG40" s="126"/>
      <c r="AH40" s="126"/>
      <c r="AI40" s="126"/>
    </row>
    <row r="41" spans="1:36" x14ac:dyDescent="0.25">
      <c r="A41" s="121"/>
      <c r="B41" s="125" t="s">
        <v>426</v>
      </c>
      <c r="C41" s="124"/>
      <c r="D41" s="62"/>
      <c r="E41" s="118"/>
      <c r="F41" s="118"/>
      <c r="G41" s="122">
        <f>Balans!C35-Balans!C58-Balans!C59-Balans!C60</f>
        <v>0</v>
      </c>
      <c r="H41" s="122"/>
      <c r="I41" s="122"/>
      <c r="J41" s="122"/>
      <c r="K41" s="122"/>
      <c r="L41" s="122"/>
      <c r="M41" s="122">
        <f>Balans!D35-Balans!D58-Balans!D59-Balans!D60</f>
        <v>0</v>
      </c>
      <c r="N41" s="122"/>
      <c r="O41" s="122"/>
      <c r="P41" s="122"/>
      <c r="Q41" s="122"/>
      <c r="R41" s="122"/>
      <c r="S41" s="122">
        <f>Balans!E35-Balans!E58-Balans!E59-Balans!E60</f>
        <v>0</v>
      </c>
      <c r="T41" s="122"/>
      <c r="U41" s="122"/>
      <c r="V41" s="122"/>
      <c r="W41" s="122"/>
      <c r="X41" s="122"/>
      <c r="Y41" s="122">
        <f>Balans!F35-Balans!F58-Balans!F59-Balans!F60</f>
        <v>0</v>
      </c>
      <c r="Z41" s="122"/>
      <c r="AA41" s="122"/>
      <c r="AB41" s="122"/>
      <c r="AC41" s="122">
        <f>Balans!G35-Balans!G58-Balans!G59-Balans!G60</f>
        <v>0</v>
      </c>
      <c r="AD41" s="122">
        <f>Balans!H35-Balans!H58-Balans!H59-Balans!H60</f>
        <v>0</v>
      </c>
      <c r="AE41" s="122">
        <f>Balans!I35-Balans!I58-Balans!I59-Balans!I60</f>
        <v>0</v>
      </c>
      <c r="AF41" s="122">
        <f>Balans!J35-Balans!J58-Balans!J59-Balans!J60</f>
        <v>0</v>
      </c>
      <c r="AG41" s="122">
        <f>Balans!K35-Balans!K58-Balans!K59-Balans!K60</f>
        <v>0</v>
      </c>
      <c r="AH41" s="122">
        <f>Balans!L35-Balans!L58-Balans!L59-Balans!L60</f>
        <v>0</v>
      </c>
      <c r="AI41" s="122">
        <f>Balans!M35-Balans!M58-Balans!M59-Balans!M60</f>
        <v>0</v>
      </c>
    </row>
    <row r="42" spans="1:36" x14ac:dyDescent="0.25">
      <c r="A42" s="121"/>
      <c r="B42" s="125" t="s">
        <v>427</v>
      </c>
      <c r="C42" s="124"/>
      <c r="D42" s="118"/>
      <c r="E42" s="118"/>
      <c r="F42" s="118"/>
      <c r="G42" s="122">
        <f>Balans!D35-Balans!D58+Balans!D59+Balans!D60</f>
        <v>0</v>
      </c>
      <c r="H42" s="122"/>
      <c r="I42" s="122"/>
      <c r="J42" s="122"/>
      <c r="K42" s="122"/>
      <c r="L42" s="122"/>
      <c r="M42" s="122">
        <f>Balans!E35-Balans!E58+Balans!E59+Balans!E60</f>
        <v>0</v>
      </c>
      <c r="N42" s="122"/>
      <c r="O42" s="122"/>
      <c r="P42" s="122"/>
      <c r="Q42" s="122"/>
      <c r="R42" s="122"/>
      <c r="S42" s="122">
        <f>Balans!F35-Balans!F58+Balans!F59+Balans!F60</f>
        <v>0</v>
      </c>
      <c r="T42" s="122"/>
      <c r="U42" s="122"/>
      <c r="V42" s="122"/>
      <c r="W42" s="122"/>
      <c r="X42" s="122"/>
      <c r="Y42" s="122">
        <f>Balans!G35-Balans!G58+Balans!G59+Balans!G60</f>
        <v>0</v>
      </c>
      <c r="Z42" s="122"/>
      <c r="AA42" s="122"/>
      <c r="AB42" s="122"/>
      <c r="AC42" s="122">
        <f>Balans!H35-Balans!H58+Balans!H59+Balans!H60</f>
        <v>0</v>
      </c>
      <c r="AD42" s="122">
        <f>Balans!I35-Balans!I58+Balans!I59+Balans!I60</f>
        <v>0</v>
      </c>
      <c r="AE42" s="122">
        <f>Balans!J35-Balans!J58+Balans!J59+Balans!J60</f>
        <v>0</v>
      </c>
      <c r="AF42" s="122">
        <f>Balans!K35-Balans!K58+Balans!K59+Balans!K60</f>
        <v>0</v>
      </c>
      <c r="AG42" s="122">
        <f>Balans!L35-Balans!L58+Balans!L59+Balans!L60</f>
        <v>0</v>
      </c>
      <c r="AH42" s="122">
        <f>Balans!M35-Balans!M58+Balans!M59+Balans!M60</f>
        <v>0</v>
      </c>
      <c r="AI42" s="122">
        <f>Balans!N35-Balans!N58+Balans!N59+Balans!N60</f>
        <v>0</v>
      </c>
    </row>
    <row r="43" spans="1:36" x14ac:dyDescent="0.25">
      <c r="A43" s="121"/>
      <c r="B43" s="57" t="s">
        <v>428</v>
      </c>
      <c r="C43" s="123"/>
      <c r="D43" s="118"/>
      <c r="E43" s="118"/>
      <c r="F43" s="118"/>
      <c r="G43" s="122">
        <f>G42-G41</f>
        <v>0</v>
      </c>
      <c r="H43" s="122"/>
      <c r="I43" s="122"/>
      <c r="J43" s="122"/>
      <c r="K43" s="122"/>
      <c r="L43" s="122"/>
      <c r="M43" s="122">
        <f>M42-M41</f>
        <v>0</v>
      </c>
      <c r="N43" s="122"/>
      <c r="O43" s="122"/>
      <c r="P43" s="122"/>
      <c r="Q43" s="122"/>
      <c r="R43" s="122"/>
      <c r="S43" s="122">
        <f>S42-S41</f>
        <v>0</v>
      </c>
      <c r="T43" s="122"/>
      <c r="U43" s="122"/>
      <c r="V43" s="122"/>
      <c r="W43" s="122"/>
      <c r="X43" s="122"/>
      <c r="Y43" s="122">
        <f>Y42-Y41</f>
        <v>0</v>
      </c>
      <c r="Z43" s="122"/>
      <c r="AA43" s="122"/>
      <c r="AB43" s="122"/>
      <c r="AC43" s="122">
        <f t="shared" ref="AC43:AI43" si="10">AC42-AC41</f>
        <v>0</v>
      </c>
      <c r="AD43" s="122">
        <f t="shared" si="10"/>
        <v>0</v>
      </c>
      <c r="AE43" s="122">
        <f t="shared" si="10"/>
        <v>0</v>
      </c>
      <c r="AF43" s="122">
        <f t="shared" si="10"/>
        <v>0</v>
      </c>
      <c r="AG43" s="122">
        <f t="shared" si="10"/>
        <v>0</v>
      </c>
      <c r="AH43" s="122">
        <f t="shared" si="10"/>
        <v>0</v>
      </c>
      <c r="AI43" s="122">
        <f t="shared" si="10"/>
        <v>0</v>
      </c>
    </row>
    <row r="44" spans="1:36" x14ac:dyDescent="0.25">
      <c r="A44" s="121"/>
      <c r="B44" s="57"/>
      <c r="C44" s="118"/>
      <c r="D44" s="118"/>
      <c r="E44" s="118"/>
      <c r="F44" s="118"/>
      <c r="G44" s="118"/>
      <c r="H44" s="62"/>
      <c r="I44" s="118"/>
      <c r="J44" s="118"/>
      <c r="K44" s="120"/>
      <c r="L44" s="120"/>
      <c r="M44" s="118"/>
      <c r="N44" s="119"/>
      <c r="O44" s="119"/>
      <c r="P44" s="119"/>
      <c r="Q44" s="119"/>
      <c r="R44" s="119"/>
      <c r="S44" s="118"/>
      <c r="T44" s="119"/>
      <c r="U44" s="119"/>
      <c r="V44" s="119"/>
      <c r="W44" s="119"/>
      <c r="X44" s="119"/>
      <c r="Y44" s="118"/>
      <c r="Z44" s="119"/>
      <c r="AA44" s="119"/>
      <c r="AB44" s="119"/>
      <c r="AC44" s="118"/>
      <c r="AD44" s="118"/>
      <c r="AE44" s="118"/>
      <c r="AF44" s="118"/>
      <c r="AG44" s="118"/>
      <c r="AH44" s="118"/>
      <c r="AI44" s="118"/>
    </row>
    <row r="45" spans="1:36" s="116" customFormat="1" x14ac:dyDescent="0.25">
      <c r="B45" s="116" t="s">
        <v>429</v>
      </c>
      <c r="C45" s="69"/>
      <c r="D45" s="69"/>
      <c r="E45" s="69"/>
      <c r="F45" s="69"/>
      <c r="G45" s="117">
        <f>G36-G43</f>
        <v>0</v>
      </c>
      <c r="H45" s="117"/>
      <c r="I45" s="117"/>
      <c r="J45" s="117"/>
      <c r="K45" s="117"/>
      <c r="L45" s="117"/>
      <c r="M45" s="117">
        <f>M36-M43</f>
        <v>0</v>
      </c>
      <c r="N45" s="69"/>
      <c r="O45" s="69"/>
      <c r="P45" s="69"/>
      <c r="Q45" s="69"/>
      <c r="R45" s="69"/>
      <c r="S45" s="117">
        <f>S36-S43</f>
        <v>0</v>
      </c>
      <c r="T45" s="117"/>
      <c r="U45" s="117"/>
      <c r="V45" s="117"/>
      <c r="W45" s="117"/>
      <c r="X45" s="117"/>
      <c r="Y45" s="117">
        <f>Y36-Y43</f>
        <v>0</v>
      </c>
      <c r="Z45" s="117"/>
      <c r="AA45" s="117"/>
      <c r="AB45" s="117"/>
      <c r="AC45" s="117">
        <f t="shared" ref="AC45:AI45" si="11">AC36-AC43</f>
        <v>0</v>
      </c>
      <c r="AD45" s="117">
        <f t="shared" si="11"/>
        <v>0</v>
      </c>
      <c r="AE45" s="117">
        <f t="shared" si="11"/>
        <v>0</v>
      </c>
      <c r="AF45" s="117">
        <f t="shared" si="11"/>
        <v>0</v>
      </c>
      <c r="AG45" s="117">
        <f t="shared" si="11"/>
        <v>0</v>
      </c>
      <c r="AH45" s="117">
        <f t="shared" si="11"/>
        <v>0</v>
      </c>
      <c r="AI45" s="117">
        <f t="shared" si="11"/>
        <v>0</v>
      </c>
    </row>
  </sheetData>
  <mergeCells count="6">
    <mergeCell ref="AC2:AI2"/>
    <mergeCell ref="D2:AB2"/>
    <mergeCell ref="D4:G4"/>
    <mergeCell ref="J4:M4"/>
    <mergeCell ref="P4:S4"/>
    <mergeCell ref="V4:Y4"/>
  </mergeCells>
  <pageMargins left="0" right="0" top="0.74803149606299213" bottom="0.74803149606299213" header="0.31496062992125984" footer="0.31496062992125984"/>
  <pageSetup paperSize="9" scale="38" orientation="landscape" r:id="rId1"/>
  <headerFooter>
    <oddFooter>&amp;LFinancieel model innovatiekrediet&amp;CLiquiditeitsprognose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BAD7F-D0BA-41F1-AED0-CE5343A77970}">
  <sheetPr>
    <pageSetUpPr fitToPage="1"/>
  </sheetPr>
  <dimension ref="A1:H45"/>
  <sheetViews>
    <sheetView showGridLines="0" zoomScaleNormal="100" workbookViewId="0">
      <selection activeCell="H17" sqref="H17"/>
    </sheetView>
  </sheetViews>
  <sheetFormatPr defaultRowHeight="15" x14ac:dyDescent="0.25"/>
  <cols>
    <col min="1" max="1" width="34.5703125" customWidth="1"/>
    <col min="2" max="6" width="13.5703125" customWidth="1"/>
  </cols>
  <sheetData>
    <row r="1" spans="1:6" ht="15.75" x14ac:dyDescent="0.25">
      <c r="A1" s="766" t="s">
        <v>430</v>
      </c>
      <c r="B1" s="766"/>
      <c r="C1" s="766"/>
      <c r="D1" s="766"/>
      <c r="E1" s="766"/>
      <c r="F1" s="766"/>
    </row>
    <row r="2" spans="1:6" ht="15.75" thickBot="1" x14ac:dyDescent="0.3"/>
    <row r="3" spans="1:6" s="169" customFormat="1" ht="29.25" customHeight="1" x14ac:dyDescent="0.25">
      <c r="A3" s="172" t="s">
        <v>431</v>
      </c>
      <c r="B3" s="171" t="s">
        <v>338</v>
      </c>
      <c r="C3" s="171" t="s">
        <v>275</v>
      </c>
      <c r="D3" s="171" t="s">
        <v>276</v>
      </c>
      <c r="E3" s="171" t="s">
        <v>277</v>
      </c>
      <c r="F3" s="170" t="s">
        <v>295</v>
      </c>
    </row>
    <row r="4" spans="1:6" x14ac:dyDescent="0.25">
      <c r="A4" s="160"/>
      <c r="B4" s="162"/>
      <c r="C4" s="162"/>
      <c r="D4" s="162"/>
      <c r="E4" s="162"/>
      <c r="F4" s="161"/>
    </row>
    <row r="5" spans="1:6" x14ac:dyDescent="0.25">
      <c r="A5" s="160" t="s">
        <v>432</v>
      </c>
      <c r="B5" s="159">
        <v>0</v>
      </c>
      <c r="C5" s="159">
        <v>0</v>
      </c>
      <c r="D5" s="159">
        <v>0</v>
      </c>
      <c r="E5" s="159">
        <v>0</v>
      </c>
      <c r="F5" s="158">
        <v>0</v>
      </c>
    </row>
    <row r="6" spans="1:6" x14ac:dyDescent="0.25">
      <c r="A6" s="160" t="s">
        <v>433</v>
      </c>
      <c r="B6" s="159">
        <v>0</v>
      </c>
      <c r="C6" s="159">
        <v>0</v>
      </c>
      <c r="D6" s="159">
        <v>0</v>
      </c>
      <c r="E6" s="159">
        <v>0</v>
      </c>
      <c r="F6" s="158">
        <v>0</v>
      </c>
    </row>
    <row r="7" spans="1:6" s="151" customFormat="1" x14ac:dyDescent="0.25">
      <c r="A7" s="166" t="s">
        <v>434</v>
      </c>
      <c r="B7" s="165">
        <f>B5-B6</f>
        <v>0</v>
      </c>
      <c r="C7" s="165">
        <f>C5-C6</f>
        <v>0</v>
      </c>
      <c r="D7" s="165">
        <f>D5-D6</f>
        <v>0</v>
      </c>
      <c r="E7" s="165">
        <f>E5-E6</f>
        <v>0</v>
      </c>
      <c r="F7" s="164">
        <f>F5-F6</f>
        <v>0</v>
      </c>
    </row>
    <row r="8" spans="1:6" x14ac:dyDescent="0.25">
      <c r="A8" s="160"/>
      <c r="B8" s="162"/>
      <c r="C8" s="162"/>
      <c r="D8" s="162"/>
      <c r="E8" s="162"/>
      <c r="F8" s="161"/>
    </row>
    <row r="9" spans="1:6" x14ac:dyDescent="0.25">
      <c r="A9" s="166" t="s">
        <v>435</v>
      </c>
      <c r="B9" s="168" t="s">
        <v>274</v>
      </c>
      <c r="C9" s="168" t="s">
        <v>275</v>
      </c>
      <c r="D9" s="168" t="s">
        <v>276</v>
      </c>
      <c r="E9" s="168" t="s">
        <v>277</v>
      </c>
      <c r="F9" s="167" t="s">
        <v>295</v>
      </c>
    </row>
    <row r="10" spans="1:6" x14ac:dyDescent="0.25">
      <c r="A10" s="160" t="s">
        <v>436</v>
      </c>
      <c r="B10" s="159">
        <v>0</v>
      </c>
      <c r="C10" s="159">
        <v>0</v>
      </c>
      <c r="D10" s="159">
        <v>0</v>
      </c>
      <c r="E10" s="159">
        <v>0</v>
      </c>
      <c r="F10" s="158">
        <v>0</v>
      </c>
    </row>
    <row r="11" spans="1:6" x14ac:dyDescent="0.25">
      <c r="A11" s="160" t="s">
        <v>437</v>
      </c>
      <c r="B11" s="159">
        <v>0</v>
      </c>
      <c r="C11" s="159">
        <v>0</v>
      </c>
      <c r="D11" s="159">
        <v>0</v>
      </c>
      <c r="E11" s="159">
        <v>0</v>
      </c>
      <c r="F11" s="158">
        <v>0</v>
      </c>
    </row>
    <row r="12" spans="1:6" x14ac:dyDescent="0.25">
      <c r="A12" s="160" t="s">
        <v>438</v>
      </c>
      <c r="B12" s="159">
        <v>0</v>
      </c>
      <c r="C12" s="159">
        <v>0</v>
      </c>
      <c r="D12" s="159">
        <v>0</v>
      </c>
      <c r="E12" s="159">
        <v>0</v>
      </c>
      <c r="F12" s="158">
        <v>0</v>
      </c>
    </row>
    <row r="13" spans="1:6" x14ac:dyDescent="0.25">
      <c r="A13" s="160" t="s">
        <v>439</v>
      </c>
      <c r="B13" s="159">
        <v>0</v>
      </c>
      <c r="C13" s="159">
        <v>0</v>
      </c>
      <c r="D13" s="159">
        <v>0</v>
      </c>
      <c r="E13" s="159">
        <v>0</v>
      </c>
      <c r="F13" s="158">
        <v>0</v>
      </c>
    </row>
    <row r="14" spans="1:6" x14ac:dyDescent="0.25">
      <c r="A14" s="160" t="s">
        <v>440</v>
      </c>
      <c r="B14" s="159">
        <v>0</v>
      </c>
      <c r="C14" s="159">
        <v>0</v>
      </c>
      <c r="D14" s="159">
        <v>0</v>
      </c>
      <c r="E14" s="159">
        <v>0</v>
      </c>
      <c r="F14" s="158">
        <v>0</v>
      </c>
    </row>
    <row r="15" spans="1:6" x14ac:dyDescent="0.25">
      <c r="A15" s="160" t="s">
        <v>441</v>
      </c>
      <c r="B15" s="159">
        <v>0</v>
      </c>
      <c r="C15" s="159">
        <v>0</v>
      </c>
      <c r="D15" s="159">
        <v>0</v>
      </c>
      <c r="E15" s="159">
        <v>0</v>
      </c>
      <c r="F15" s="158">
        <v>0</v>
      </c>
    </row>
    <row r="16" spans="1:6" x14ac:dyDescent="0.25">
      <c r="A16" s="160" t="s">
        <v>442</v>
      </c>
      <c r="B16" s="159">
        <v>0</v>
      </c>
      <c r="C16" s="159">
        <v>0</v>
      </c>
      <c r="D16" s="159">
        <v>0</v>
      </c>
      <c r="E16" s="159">
        <v>0</v>
      </c>
      <c r="F16" s="158">
        <v>0</v>
      </c>
    </row>
    <row r="17" spans="1:8" x14ac:dyDescent="0.25">
      <c r="A17" s="160" t="s">
        <v>443</v>
      </c>
      <c r="B17" s="159">
        <v>0</v>
      </c>
      <c r="C17" s="159">
        <v>0</v>
      </c>
      <c r="D17" s="159">
        <v>0</v>
      </c>
      <c r="E17" s="159">
        <v>0</v>
      </c>
      <c r="F17" s="158">
        <v>0</v>
      </c>
    </row>
    <row r="18" spans="1:8" x14ac:dyDescent="0.25">
      <c r="A18" s="160" t="s">
        <v>444</v>
      </c>
      <c r="B18" s="159">
        <v>0</v>
      </c>
      <c r="C18" s="159">
        <v>0</v>
      </c>
      <c r="D18" s="159">
        <v>0</v>
      </c>
      <c r="E18" s="159">
        <v>0</v>
      </c>
      <c r="F18" s="158">
        <v>0</v>
      </c>
    </row>
    <row r="19" spans="1:8" x14ac:dyDescent="0.25">
      <c r="A19" s="160" t="s">
        <v>445</v>
      </c>
      <c r="B19" s="159">
        <v>0</v>
      </c>
      <c r="C19" s="159">
        <v>0</v>
      </c>
      <c r="D19" s="159">
        <v>0</v>
      </c>
      <c r="E19" s="159">
        <v>0</v>
      </c>
      <c r="F19" s="158">
        <v>0</v>
      </c>
    </row>
    <row r="20" spans="1:8" x14ac:dyDescent="0.25">
      <c r="A20" s="160" t="s">
        <v>446</v>
      </c>
      <c r="B20" s="159">
        <v>0</v>
      </c>
      <c r="C20" s="159">
        <v>0</v>
      </c>
      <c r="D20" s="159">
        <v>0</v>
      </c>
      <c r="E20" s="159">
        <v>0</v>
      </c>
      <c r="F20" s="158">
        <v>0</v>
      </c>
    </row>
    <row r="21" spans="1:8" x14ac:dyDescent="0.25">
      <c r="A21" s="160" t="s">
        <v>446</v>
      </c>
      <c r="B21" s="159">
        <v>0</v>
      </c>
      <c r="C21" s="159">
        <v>0</v>
      </c>
      <c r="D21" s="159">
        <v>0</v>
      </c>
      <c r="E21" s="159">
        <v>0</v>
      </c>
      <c r="F21" s="158">
        <v>0</v>
      </c>
    </row>
    <row r="22" spans="1:8" x14ac:dyDescent="0.25">
      <c r="A22" s="160" t="s">
        <v>446</v>
      </c>
      <c r="B22" s="159">
        <v>0</v>
      </c>
      <c r="C22" s="159">
        <v>0</v>
      </c>
      <c r="D22" s="159">
        <v>0</v>
      </c>
      <c r="E22" s="159">
        <v>0</v>
      </c>
      <c r="F22" s="158">
        <v>0</v>
      </c>
    </row>
    <row r="23" spans="1:8" x14ac:dyDescent="0.25">
      <c r="A23" s="160" t="s">
        <v>446</v>
      </c>
      <c r="B23" s="159">
        <v>0</v>
      </c>
      <c r="C23" s="159">
        <v>0</v>
      </c>
      <c r="D23" s="159">
        <v>0</v>
      </c>
      <c r="E23" s="159">
        <v>0</v>
      </c>
      <c r="F23" s="158">
        <v>0</v>
      </c>
    </row>
    <row r="24" spans="1:8" x14ac:dyDescent="0.25">
      <c r="A24" s="160" t="s">
        <v>446</v>
      </c>
      <c r="B24" s="159">
        <v>0</v>
      </c>
      <c r="C24" s="159">
        <v>0</v>
      </c>
      <c r="D24" s="159">
        <v>0</v>
      </c>
      <c r="E24" s="159">
        <v>0</v>
      </c>
      <c r="F24" s="158">
        <v>0</v>
      </c>
    </row>
    <row r="25" spans="1:8" x14ac:dyDescent="0.25">
      <c r="A25" s="166" t="s">
        <v>447</v>
      </c>
      <c r="B25" s="165">
        <f>SUM(B10:B24)</f>
        <v>0</v>
      </c>
      <c r="C25" s="165">
        <f>SUM(C10:C24)</f>
        <v>0</v>
      </c>
      <c r="D25" s="165">
        <f>SUM(D10:D24)</f>
        <v>0</v>
      </c>
      <c r="E25" s="165">
        <f>SUM(E10:E24)</f>
        <v>0</v>
      </c>
      <c r="F25" s="164">
        <f>SUM(F10:F24)</f>
        <v>0</v>
      </c>
    </row>
    <row r="26" spans="1:8" x14ac:dyDescent="0.25">
      <c r="A26" s="160"/>
      <c r="B26" s="162"/>
      <c r="C26" s="162"/>
      <c r="D26" s="162"/>
      <c r="E26" s="162"/>
      <c r="F26" s="161"/>
    </row>
    <row r="27" spans="1:8" x14ac:dyDescent="0.25">
      <c r="A27" s="166" t="s">
        <v>448</v>
      </c>
      <c r="B27" s="165">
        <f>B7-B25</f>
        <v>0</v>
      </c>
      <c r="C27" s="165">
        <f>C7-C25</f>
        <v>0</v>
      </c>
      <c r="D27" s="165">
        <f>D7-D25</f>
        <v>0</v>
      </c>
      <c r="E27" s="165">
        <f>E7-E25</f>
        <v>0</v>
      </c>
      <c r="F27" s="164">
        <f>F7-F25</f>
        <v>0</v>
      </c>
    </row>
    <row r="28" spans="1:8" x14ac:dyDescent="0.25">
      <c r="A28" s="160"/>
      <c r="B28" s="162"/>
      <c r="C28" s="162"/>
      <c r="D28" s="162"/>
      <c r="E28" s="162"/>
      <c r="F28" s="161"/>
    </row>
    <row r="29" spans="1:8" x14ac:dyDescent="0.25">
      <c r="A29" s="160" t="s">
        <v>449</v>
      </c>
      <c r="B29" s="159"/>
      <c r="C29" s="159"/>
      <c r="D29" s="159"/>
      <c r="E29" s="159"/>
      <c r="F29" s="158"/>
    </row>
    <row r="30" spans="1:8" x14ac:dyDescent="0.25">
      <c r="A30" s="160"/>
      <c r="B30" s="162"/>
      <c r="C30" s="162"/>
      <c r="D30" s="162"/>
      <c r="E30" s="162"/>
      <c r="F30" s="161"/>
    </row>
    <row r="31" spans="1:8" x14ac:dyDescent="0.25">
      <c r="A31" s="166" t="s">
        <v>450</v>
      </c>
      <c r="B31" s="165">
        <f>B27-B29</f>
        <v>0</v>
      </c>
      <c r="C31" s="165">
        <f>C27-C29</f>
        <v>0</v>
      </c>
      <c r="D31" s="165">
        <f>D27-D29</f>
        <v>0</v>
      </c>
      <c r="E31" s="165">
        <f>E27-E29</f>
        <v>0</v>
      </c>
      <c r="F31" s="164">
        <f>F27-F29</f>
        <v>0</v>
      </c>
      <c r="H31" s="163"/>
    </row>
    <row r="32" spans="1:8" x14ac:dyDescent="0.25">
      <c r="A32" s="160"/>
      <c r="B32" s="162"/>
      <c r="C32" s="162"/>
      <c r="D32" s="162"/>
      <c r="E32" s="162"/>
      <c r="F32" s="161"/>
    </row>
    <row r="33" spans="1:6" x14ac:dyDescent="0.25">
      <c r="A33" s="160" t="s">
        <v>451</v>
      </c>
      <c r="B33" s="159">
        <f>B31*0.25</f>
        <v>0</v>
      </c>
      <c r="C33" s="159">
        <f>C31*0.25</f>
        <v>0</v>
      </c>
      <c r="D33" s="159">
        <f>D31*0.25</f>
        <v>0</v>
      </c>
      <c r="E33" s="159">
        <f>E31*0.25</f>
        <v>0</v>
      </c>
      <c r="F33" s="158">
        <f>F31*0.25</f>
        <v>0</v>
      </c>
    </row>
    <row r="34" spans="1:6" ht="15.75" thickBot="1" x14ac:dyDescent="0.3">
      <c r="A34" s="157"/>
      <c r="B34" s="156"/>
      <c r="C34" s="156"/>
      <c r="D34" s="156"/>
      <c r="E34" s="156"/>
      <c r="F34" s="155"/>
    </row>
    <row r="35" spans="1:6" ht="15.75" thickBot="1" x14ac:dyDescent="0.3">
      <c r="A35" s="154" t="s">
        <v>452</v>
      </c>
      <c r="B35" s="153">
        <f>B31-B33</f>
        <v>0</v>
      </c>
      <c r="C35" s="153">
        <f>C31-C33</f>
        <v>0</v>
      </c>
      <c r="D35" s="153">
        <f>D31-D33</f>
        <v>0</v>
      </c>
      <c r="E35" s="153">
        <f>E31-E33</f>
        <v>0</v>
      </c>
      <c r="F35" s="152">
        <f>F31-F33</f>
        <v>0</v>
      </c>
    </row>
    <row r="37" spans="1:6" ht="36.75" customHeight="1" x14ac:dyDescent="0.25">
      <c r="A37" s="764" t="s">
        <v>453</v>
      </c>
      <c r="B37" s="765"/>
      <c r="C37" s="765"/>
      <c r="D37" s="765"/>
      <c r="E37" s="765"/>
      <c r="F37" s="765"/>
    </row>
    <row r="45" spans="1:6" x14ac:dyDescent="0.25">
      <c r="A45" s="151"/>
    </row>
  </sheetData>
  <mergeCells count="2">
    <mergeCell ref="A37:F37"/>
    <mergeCell ref="A1:F1"/>
  </mergeCells>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361CD-53E2-4C8E-88EA-62D1C0318A1F}">
  <dimension ref="A1:Q26"/>
  <sheetViews>
    <sheetView topLeftCell="A5" workbookViewId="0">
      <selection activeCell="B53" sqref="B53"/>
    </sheetView>
  </sheetViews>
  <sheetFormatPr defaultColWidth="0" defaultRowHeight="12.75" zeroHeight="1" x14ac:dyDescent="0.2"/>
  <cols>
    <col min="1" max="1" width="5.140625" style="22" customWidth="1"/>
    <col min="2" max="2" width="17.5703125" style="22" bestFit="1" customWidth="1"/>
    <col min="3" max="3" width="16" style="22" bestFit="1" customWidth="1"/>
    <col min="4" max="4" width="21.85546875" style="22" customWidth="1"/>
    <col min="5" max="5" width="18.28515625" style="22" hidden="1" customWidth="1"/>
    <col min="6" max="6" width="16.140625" style="22" hidden="1" customWidth="1"/>
    <col min="7" max="7" width="15.5703125" style="22" hidden="1" customWidth="1"/>
    <col min="8" max="8" width="20.85546875" style="22" hidden="1" customWidth="1"/>
    <col min="9" max="9" width="19.5703125" style="22" hidden="1" customWidth="1"/>
    <col min="10" max="10" width="22.5703125" style="22" hidden="1" customWidth="1"/>
    <col min="11" max="11" width="16.85546875" style="22" hidden="1" customWidth="1"/>
    <col min="12" max="12" width="15.5703125" style="22" hidden="1" customWidth="1"/>
    <col min="13" max="13" width="23.140625" style="22" hidden="1" customWidth="1"/>
    <col min="14" max="14" width="19.28515625" style="22" hidden="1" customWidth="1"/>
    <col min="15" max="15" width="18.140625" style="22" hidden="1" customWidth="1"/>
    <col min="16" max="17" width="0" style="22" hidden="1" customWidth="1"/>
    <col min="18" max="16383" width="9.140625" style="22" hidden="1"/>
    <col min="16384" max="16384" width="9.140625" style="22" hidden="1" customWidth="1"/>
  </cols>
  <sheetData>
    <row r="1" spans="1:15" ht="27" hidden="1" thickBot="1" x14ac:dyDescent="0.25">
      <c r="A1" s="319"/>
      <c r="B1" s="320"/>
      <c r="C1" s="320"/>
      <c r="D1" s="320"/>
      <c r="E1" s="320"/>
      <c r="F1" s="320"/>
      <c r="G1" s="320"/>
      <c r="H1" s="320"/>
      <c r="I1" s="320"/>
      <c r="J1" s="320"/>
      <c r="K1" s="320"/>
      <c r="L1" s="320"/>
      <c r="M1" s="320"/>
      <c r="N1" s="320"/>
      <c r="O1" s="321"/>
    </row>
    <row r="2" spans="1:15" ht="15" hidden="1" thickBot="1" x14ac:dyDescent="0.25">
      <c r="A2" s="322"/>
      <c r="B2" s="15"/>
      <c r="C2" s="15"/>
      <c r="D2" s="15"/>
      <c r="E2" s="15"/>
      <c r="F2" s="15"/>
      <c r="G2" s="15"/>
      <c r="H2" s="15"/>
      <c r="I2" s="15"/>
      <c r="J2" s="15"/>
      <c r="K2" s="15"/>
      <c r="L2" s="15"/>
      <c r="M2" s="15"/>
      <c r="N2" s="15"/>
      <c r="O2" s="323"/>
    </row>
    <row r="3" spans="1:15" ht="13.5" hidden="1" thickBot="1" x14ac:dyDescent="0.25">
      <c r="A3" s="324"/>
      <c r="B3" s="17"/>
      <c r="C3" s="17"/>
      <c r="D3" s="17"/>
      <c r="E3" s="17"/>
      <c r="F3" s="17"/>
      <c r="G3" s="17"/>
      <c r="H3" s="17"/>
      <c r="I3" s="17"/>
      <c r="J3" s="17"/>
      <c r="K3" s="17"/>
      <c r="L3" s="17"/>
      <c r="M3" s="17"/>
      <c r="N3" s="17"/>
      <c r="O3" s="325"/>
    </row>
    <row r="4" spans="1:15" ht="13.5" hidden="1" thickBot="1" x14ac:dyDescent="0.25">
      <c r="A4" s="324"/>
      <c r="B4" s="17"/>
      <c r="C4" s="17"/>
      <c r="D4" s="17"/>
      <c r="E4" s="17"/>
      <c r="F4" s="17"/>
      <c r="G4" s="17"/>
      <c r="H4" s="17"/>
      <c r="I4" s="17"/>
      <c r="J4" s="17"/>
      <c r="K4" s="17"/>
      <c r="L4" s="17"/>
      <c r="M4" s="17"/>
      <c r="N4" s="17"/>
      <c r="O4" s="325"/>
    </row>
    <row r="5" spans="1:15" ht="12.75" customHeight="1" x14ac:dyDescent="0.2">
      <c r="A5" s="471" t="s">
        <v>88</v>
      </c>
      <c r="B5" s="473" t="s">
        <v>89</v>
      </c>
      <c r="C5" s="467" t="s">
        <v>90</v>
      </c>
      <c r="D5" s="463" t="s">
        <v>91</v>
      </c>
      <c r="E5" s="469" t="s">
        <v>92</v>
      </c>
      <c r="F5" s="467" t="s">
        <v>93</v>
      </c>
      <c r="G5" s="467" t="s">
        <v>94</v>
      </c>
      <c r="H5" s="467" t="s">
        <v>95</v>
      </c>
      <c r="I5" s="467" t="s">
        <v>96</v>
      </c>
      <c r="J5" s="25" t="s">
        <v>97</v>
      </c>
      <c r="K5" s="25" t="s">
        <v>98</v>
      </c>
      <c r="L5" s="467" t="s">
        <v>99</v>
      </c>
      <c r="M5" s="467" t="s">
        <v>100</v>
      </c>
      <c r="N5" s="461" t="s">
        <v>101</v>
      </c>
      <c r="O5" s="461" t="s">
        <v>102</v>
      </c>
    </row>
    <row r="6" spans="1:15" ht="15.75" customHeight="1" thickBot="1" x14ac:dyDescent="0.25">
      <c r="A6" s="472"/>
      <c r="B6" s="474"/>
      <c r="C6" s="468"/>
      <c r="D6" s="464"/>
      <c r="E6" s="470"/>
      <c r="F6" s="468"/>
      <c r="G6" s="468"/>
      <c r="H6" s="468"/>
      <c r="I6" s="468"/>
      <c r="J6" s="26"/>
      <c r="K6" s="26"/>
      <c r="L6" s="468"/>
      <c r="M6" s="468"/>
      <c r="N6" s="462"/>
      <c r="O6" s="462"/>
    </row>
    <row r="7" spans="1:15" ht="13.5" customHeight="1" x14ac:dyDescent="0.2">
      <c r="A7" s="18">
        <v>1</v>
      </c>
      <c r="B7" s="29"/>
      <c r="C7" s="19"/>
      <c r="D7" s="368"/>
      <c r="E7" s="366" t="str">
        <f>IFERROR(VLOOKUP(C7,Data!A$10:F$12,6,0),"")</f>
        <v/>
      </c>
      <c r="F7" s="193">
        <f>SUMIFS(Projectbegroting!P$18:P$37,Projectbegroting!B$18:B$37,B7)</f>
        <v>0</v>
      </c>
      <c r="G7" s="193">
        <f>SUMIFS(Projectbegroting!U$48:U$67,Projectbegroting!B$48:B$67,B7)</f>
        <v>0</v>
      </c>
      <c r="H7" s="193">
        <f>SUMIFS(Projectbegroting!P$75:P$89,Projectbegroting!B$75:B$89,B7)</f>
        <v>0</v>
      </c>
      <c r="I7" s="193">
        <f>SUMIFS(Projectbegroting!P$97:P$111,Projectbegroting!B$97:B$111,B7)</f>
        <v>0</v>
      </c>
      <c r="J7" s="193">
        <f>SUMIFS(Projectbegroting!P$118:P$132,Projectbegroting!B$118:B$132,B7)</f>
        <v>0</v>
      </c>
      <c r="K7" s="193">
        <f>SUMIFS(Projectbegroting!P$140:P$154,Projectbegroting!B$140:B$154,B7)</f>
        <v>0</v>
      </c>
      <c r="L7" s="50">
        <f>+F7+G7+H7+I7+J7+K7</f>
        <v>0</v>
      </c>
      <c r="M7" s="193" t="e">
        <f>SUMIFS(Projectbegroting!#REF!,Projectbegroting!B$161:B$170,B7)</f>
        <v>#REF!</v>
      </c>
      <c r="N7" s="200" t="e">
        <f>L7-M7</f>
        <v>#REF!</v>
      </c>
      <c r="O7" s="326">
        <f>SUMIFS(Projectbegroting!$T$18:$T$37,Projectbegroting!$B$18:$B$37,B7)+SUMIFS(Projectbegroting!$T$48:$T$67,Projectbegroting!$B$48:$B$67,B7)+SUMIFS(Projectbegroting!$T$75:$T$89,Projectbegroting!$B$75:$B$89,B7)+SUMIFS(Projectbegroting!$T$97:$T$111,Projectbegroting!$B$97:$B$111,B7)+SUMIFS(Projectbegroting!$T$118:$T$132,Projectbegroting!$B$118:$B$132,B7)+SUMIFS(Projectbegroting!$T$140:$T$154,Projectbegroting!$B$140:$B$154,B7)</f>
        <v>0</v>
      </c>
    </row>
    <row r="8" spans="1:15" ht="13.5" customHeight="1" x14ac:dyDescent="0.2">
      <c r="A8" s="20">
        <v>2</v>
      </c>
      <c r="B8" s="30"/>
      <c r="C8" s="19"/>
      <c r="D8" s="368"/>
      <c r="E8" s="366" t="str">
        <f>IFERROR(VLOOKUP(C8,Data!A$10:F$12,6,0),"")</f>
        <v/>
      </c>
      <c r="F8" s="193">
        <f>SUMIFS(Projectbegroting!P$18:P$37,Projectbegroting!B$18:B$37,B8)</f>
        <v>0</v>
      </c>
      <c r="G8" s="193">
        <f>SUMIFS(Projectbegroting!U$48:U$67,Projectbegroting!B$48:B$67,B8)</f>
        <v>0</v>
      </c>
      <c r="H8" s="193">
        <f>SUMIFS(Projectbegroting!P$75:P$89,Projectbegroting!B$75:B$89,B8)</f>
        <v>0</v>
      </c>
      <c r="I8" s="193">
        <f>SUMIFS(Projectbegroting!P$97:P$111,Projectbegroting!B$97:B$111,B8)</f>
        <v>0</v>
      </c>
      <c r="J8" s="193">
        <f>SUMIFS(Projectbegroting!P$118:P$132,Projectbegroting!B$118:B$132,B8)</f>
        <v>0</v>
      </c>
      <c r="K8" s="193">
        <f>SUMIFS(Projectbegroting!P$140:P$154,Projectbegroting!B$140:B$154,B8)</f>
        <v>0</v>
      </c>
      <c r="L8" s="50">
        <f t="shared" ref="L8:L21" si="0">+F8+G8+H8+I8+J8+K8</f>
        <v>0</v>
      </c>
      <c r="M8" s="193" t="e">
        <f>SUMIFS(Projectbegroting!#REF!,Projectbegroting!B$161:B$170,B8)</f>
        <v>#REF!</v>
      </c>
      <c r="N8" s="200" t="e">
        <f t="shared" ref="N8:N21" si="1">L8-M8</f>
        <v>#REF!</v>
      </c>
      <c r="O8" s="326">
        <f>SUMIFS(Projectbegroting!$S$18:$S$37,Projectbegroting!$B$18:$B$37,B8)+SUMIFS(Projectbegroting!$S$48:$S$67,Projectbegroting!$B$48:$B$67,B8)+SUMIFS(Projectbegroting!$S$75:$S$89,Projectbegroting!$B$75:$B$89,B8)+SUMIFS(Projectbegroting!$S$97:$S$111,Projectbegroting!$B$97:$B$111,B8)+SUMIFS(Projectbegroting!$S$118:$S$132,Projectbegroting!$B$118:$B$132,B8)+SUMIFS(Projectbegroting!$S$140:$S$154,Projectbegroting!$B$140:$B$154,B8)-SUMIFS(Projectbegroting!$U$161:$U$170,Projectbegroting!$B$161:$B$170,B8)</f>
        <v>0</v>
      </c>
    </row>
    <row r="9" spans="1:15" ht="13.5" customHeight="1" x14ac:dyDescent="0.2">
      <c r="A9" s="20">
        <v>3</v>
      </c>
      <c r="B9" s="30"/>
      <c r="C9" s="19"/>
      <c r="D9" s="368"/>
      <c r="E9" s="366" t="str">
        <f>IFERROR(VLOOKUP(C9,Data!A$10:F$12,6,0),"")</f>
        <v/>
      </c>
      <c r="F9" s="193">
        <f>SUMIFS(Projectbegroting!P$18:P$37,Projectbegroting!B$18:B$37,B9)</f>
        <v>0</v>
      </c>
      <c r="G9" s="193">
        <f>SUMIFS(Projectbegroting!U$48:U$67,Projectbegroting!B$48:B$67,B9)</f>
        <v>0</v>
      </c>
      <c r="H9" s="193">
        <f>SUMIFS(Projectbegroting!P$75:P$89,Projectbegroting!B$75:B$89,B9)</f>
        <v>0</v>
      </c>
      <c r="I9" s="193">
        <f>SUMIFS(Projectbegroting!P$97:P$111,Projectbegroting!B$97:B$111,B9)</f>
        <v>0</v>
      </c>
      <c r="J9" s="193">
        <f>SUMIFS(Projectbegroting!P$118:P$132,Projectbegroting!B$118:B$132,B9)</f>
        <v>0</v>
      </c>
      <c r="K9" s="193">
        <f>SUMIFS(Projectbegroting!P$140:P$154,Projectbegroting!B$140:B$154,B9)</f>
        <v>0</v>
      </c>
      <c r="L9" s="50">
        <f t="shared" si="0"/>
        <v>0</v>
      </c>
      <c r="M9" s="193" t="e">
        <f>SUMIFS(Projectbegroting!#REF!,Projectbegroting!B$161:B$170,B9)</f>
        <v>#REF!</v>
      </c>
      <c r="N9" s="200" t="e">
        <f t="shared" si="1"/>
        <v>#REF!</v>
      </c>
      <c r="O9" s="326">
        <f>SUMIFS(Projectbegroting!$S$18:$S$37,Projectbegroting!$B$18:$B$37,B9)+SUMIFS(Projectbegroting!$S$48:$S$67,Projectbegroting!$B$48:$B$67,B9)+SUMIFS(Projectbegroting!$S$75:$S$89,Projectbegroting!$B$75:$B$89,B9)+SUMIFS(Projectbegroting!$S$97:$S$111,Projectbegroting!$B$97:$B$111,B9)+SUMIFS(Projectbegroting!$S$118:$S$132,Projectbegroting!$B$118:$B$132,B9)+SUMIFS(Projectbegroting!$S$140:$S$154,Projectbegroting!$B$140:$B$154,B9)-SUMIFS(Projectbegroting!$U$161:$U$170,Projectbegroting!$B$161:$B$170,B9)</f>
        <v>0</v>
      </c>
    </row>
    <row r="10" spans="1:15" ht="13.5" customHeight="1" x14ac:dyDescent="0.2">
      <c r="A10" s="20">
        <v>4</v>
      </c>
      <c r="B10" s="30"/>
      <c r="C10" s="19"/>
      <c r="D10" s="368"/>
      <c r="E10" s="366" t="str">
        <f>IFERROR(VLOOKUP(C10,Data!A$10:F$12,6,0),"")</f>
        <v/>
      </c>
      <c r="F10" s="193">
        <f>SUMIFS(Projectbegroting!P$18:P$37,Projectbegroting!B$18:B$37,B10)</f>
        <v>0</v>
      </c>
      <c r="G10" s="193">
        <f>SUMIFS(Projectbegroting!U$48:U$67,Projectbegroting!B$48:B$67,B10)</f>
        <v>0</v>
      </c>
      <c r="H10" s="193">
        <f>SUMIFS(Projectbegroting!P$75:P$89,Projectbegroting!B$75:B$89,B10)</f>
        <v>0</v>
      </c>
      <c r="I10" s="193">
        <f>SUMIFS(Projectbegroting!P$97:P$111,Projectbegroting!B$97:B$111,B10)</f>
        <v>0</v>
      </c>
      <c r="J10" s="193">
        <f>SUMIFS(Projectbegroting!P$118:P$132,Projectbegroting!B$118:B$132,B10)</f>
        <v>0</v>
      </c>
      <c r="K10" s="193">
        <f>SUMIFS(Projectbegroting!P$140:P$154,Projectbegroting!B$140:B$154,B10)</f>
        <v>0</v>
      </c>
      <c r="L10" s="50">
        <f t="shared" si="0"/>
        <v>0</v>
      </c>
      <c r="M10" s="193" t="e">
        <f>SUMIFS(Projectbegroting!#REF!,Projectbegroting!B$161:B$170,B10)</f>
        <v>#REF!</v>
      </c>
      <c r="N10" s="200" t="e">
        <f t="shared" si="1"/>
        <v>#REF!</v>
      </c>
      <c r="O10" s="326">
        <f>SUMIFS(Projectbegroting!$S$18:$S$37,Projectbegroting!$B$18:$B$37,B10)+SUMIFS(Projectbegroting!$S$48:$S$67,Projectbegroting!$B$48:$B$67,B10)+SUMIFS(Projectbegroting!$S$75:$S$89,Projectbegroting!$B$75:$B$89,B10)+SUMIFS(Projectbegroting!$S$97:$S$111,Projectbegroting!$B$97:$B$111,B10)+SUMIFS(Projectbegroting!$S$118:$S$132,Projectbegroting!$B$118:$B$132,B10)+SUMIFS(Projectbegroting!$S$140:$S$154,Projectbegroting!$B$140:$B$154,B10)-SUMIFS(Projectbegroting!$U$161:$U$170,Projectbegroting!$B$161:$B$170,B10)</f>
        <v>0</v>
      </c>
    </row>
    <row r="11" spans="1:15" ht="13.5" customHeight="1" x14ac:dyDescent="0.2">
      <c r="A11" s="20">
        <v>5</v>
      </c>
      <c r="B11" s="30"/>
      <c r="C11" s="19"/>
      <c r="D11" s="368"/>
      <c r="E11" s="366" t="str">
        <f>IFERROR(VLOOKUP(C11,Data!A$10:F$12,6,0),"")</f>
        <v/>
      </c>
      <c r="F11" s="193">
        <f>SUMIFS(Projectbegroting!P$18:P$37,Projectbegroting!B$18:B$37,B11)</f>
        <v>0</v>
      </c>
      <c r="G11" s="193">
        <f>SUMIFS(Projectbegroting!U$48:U$67,Projectbegroting!B$48:B$67,B11)</f>
        <v>0</v>
      </c>
      <c r="H11" s="193">
        <f>SUMIFS(Projectbegroting!P$75:P$89,Projectbegroting!B$75:B$89,B11)</f>
        <v>0</v>
      </c>
      <c r="I11" s="193">
        <f>SUMIFS(Projectbegroting!P$97:P$111,Projectbegroting!B$97:B$111,B11)</f>
        <v>0</v>
      </c>
      <c r="J11" s="193">
        <f>SUMIFS(Projectbegroting!P$118:P$132,Projectbegroting!B$118:B$132,B11)</f>
        <v>0</v>
      </c>
      <c r="K11" s="193">
        <f>SUMIFS(Projectbegroting!P$140:P$154,Projectbegroting!B$140:B$154,B11)</f>
        <v>0</v>
      </c>
      <c r="L11" s="50">
        <f t="shared" si="0"/>
        <v>0</v>
      </c>
      <c r="M11" s="193" t="e">
        <f>SUMIFS(Projectbegroting!#REF!,Projectbegroting!B$161:B$170,B11)</f>
        <v>#REF!</v>
      </c>
      <c r="N11" s="200" t="e">
        <f t="shared" si="1"/>
        <v>#REF!</v>
      </c>
      <c r="O11" s="326">
        <f>SUMIFS(Projectbegroting!$S$18:$S$37,Projectbegroting!$B$18:$B$37,B11)+SUMIFS(Projectbegroting!$S$48:$S$67,Projectbegroting!$B$48:$B$67,B11)+SUMIFS(Projectbegroting!$S$75:$S$89,Projectbegroting!$B$75:$B$89,B11)+SUMIFS(Projectbegroting!$S$97:$S$111,Projectbegroting!$B$97:$B$111,B11)+SUMIFS(Projectbegroting!$S$118:$S$132,Projectbegroting!$B$118:$B$132,B11)+SUMIFS(Projectbegroting!$S$140:$S$154,Projectbegroting!$B$140:$B$154,B11)-SUMIFS(Projectbegroting!$U$161:$U$170,Projectbegroting!$B$161:$B$170,B11)</f>
        <v>0</v>
      </c>
    </row>
    <row r="12" spans="1:15" ht="13.5" customHeight="1" x14ac:dyDescent="0.2">
      <c r="A12" s="20">
        <v>6</v>
      </c>
      <c r="B12" s="30"/>
      <c r="C12" s="19"/>
      <c r="D12" s="368"/>
      <c r="E12" s="366" t="str">
        <f>IFERROR(VLOOKUP(C12,Data!A$10:F$12,6,0),"")</f>
        <v/>
      </c>
      <c r="F12" s="193">
        <f>SUMIFS(Projectbegroting!P$18:P$37,Projectbegroting!B$18:B$37,B12)</f>
        <v>0</v>
      </c>
      <c r="G12" s="193">
        <f>SUMIFS(Projectbegroting!U$48:U$67,Projectbegroting!B$48:B$67,B12)</f>
        <v>0</v>
      </c>
      <c r="H12" s="193">
        <f>SUMIFS(Projectbegroting!P$75:P$89,Projectbegroting!B$75:B$89,B12)</f>
        <v>0</v>
      </c>
      <c r="I12" s="193">
        <f>SUMIFS(Projectbegroting!P$97:P$111,Projectbegroting!B$97:B$111,B12)</f>
        <v>0</v>
      </c>
      <c r="J12" s="193">
        <f>SUMIFS(Projectbegroting!P$118:P$132,Projectbegroting!B$118:B$132,B12)</f>
        <v>0</v>
      </c>
      <c r="K12" s="193">
        <f>SUMIFS(Projectbegroting!P$140:P$154,Projectbegroting!B$140:B$154,B12)</f>
        <v>0</v>
      </c>
      <c r="L12" s="50">
        <f t="shared" si="0"/>
        <v>0</v>
      </c>
      <c r="M12" s="193" t="e">
        <f>SUMIFS(Projectbegroting!#REF!,Projectbegroting!B$161:B$170,B12)</f>
        <v>#REF!</v>
      </c>
      <c r="N12" s="200" t="e">
        <f t="shared" si="1"/>
        <v>#REF!</v>
      </c>
      <c r="O12" s="326">
        <f>SUMIFS(Projectbegroting!$S$18:$S$37,Projectbegroting!$B$18:$B$37,B12)+SUMIFS(Projectbegroting!$S$48:$S$67,Projectbegroting!$B$48:$B$67,B12)+SUMIFS(Projectbegroting!$S$75:$S$89,Projectbegroting!$B$75:$B$89,B12)+SUMIFS(Projectbegroting!$S$97:$S$111,Projectbegroting!$B$97:$B$111,B12)+SUMIFS(Projectbegroting!$S$118:$S$132,Projectbegroting!$B$118:$B$132,B12)+SUMIFS(Projectbegroting!$S$140:$S$154,Projectbegroting!$B$140:$B$154,B12)-SUMIFS(Projectbegroting!$U$161:$U$170,Projectbegroting!$B$161:$B$170,B12)</f>
        <v>0</v>
      </c>
    </row>
    <row r="13" spans="1:15" ht="13.5" customHeight="1" x14ac:dyDescent="0.2">
      <c r="A13" s="20">
        <v>7</v>
      </c>
      <c r="B13" s="30"/>
      <c r="C13" s="19"/>
      <c r="D13" s="368"/>
      <c r="E13" s="366" t="str">
        <f>IFERROR(VLOOKUP(C13,Data!A$10:F$12,6,0),"")</f>
        <v/>
      </c>
      <c r="F13" s="193">
        <f>SUMIFS(Projectbegroting!P$18:P$37,Projectbegroting!B$18:B$37,B13)</f>
        <v>0</v>
      </c>
      <c r="G13" s="193">
        <f>SUMIFS(Projectbegroting!U$48:U$67,Projectbegroting!B$48:B$67,B13)</f>
        <v>0</v>
      </c>
      <c r="H13" s="193">
        <f>SUMIFS(Projectbegroting!P$75:P$89,Projectbegroting!B$75:B$89,B13)</f>
        <v>0</v>
      </c>
      <c r="I13" s="193">
        <f>SUMIFS(Projectbegroting!P$97:P$111,Projectbegroting!B$97:B$111,B13)</f>
        <v>0</v>
      </c>
      <c r="J13" s="193">
        <f>SUMIFS(Projectbegroting!P$118:P$132,Projectbegroting!B$118:B$132,B13)</f>
        <v>0</v>
      </c>
      <c r="K13" s="193">
        <f>SUMIFS(Projectbegroting!P$140:P$154,Projectbegroting!B$140:B$154,B13)</f>
        <v>0</v>
      </c>
      <c r="L13" s="50">
        <f t="shared" si="0"/>
        <v>0</v>
      </c>
      <c r="M13" s="193" t="e">
        <f>SUMIFS(Projectbegroting!#REF!,Projectbegroting!B$161:B$170,B13)</f>
        <v>#REF!</v>
      </c>
      <c r="N13" s="200" t="e">
        <f t="shared" si="1"/>
        <v>#REF!</v>
      </c>
      <c r="O13" s="326">
        <f>SUMIFS(Projectbegroting!$S$18:$S$37,Projectbegroting!$B$18:$B$37,B13)+SUMIFS(Projectbegroting!$S$48:$S$67,Projectbegroting!$B$48:$B$67,B13)+SUMIFS(Projectbegroting!$S$75:$S$89,Projectbegroting!$B$75:$B$89,B13)+SUMIFS(Projectbegroting!$S$97:$S$111,Projectbegroting!$B$97:$B$111,B13)+SUMIFS(Projectbegroting!$S$118:$S$132,Projectbegroting!$B$118:$B$132,B13)+SUMIFS(Projectbegroting!$S$140:$S$154,Projectbegroting!$B$140:$B$154,B13)-SUMIFS(Projectbegroting!$U$161:$U$170,Projectbegroting!$B$161:$B$170,B13)</f>
        <v>0</v>
      </c>
    </row>
    <row r="14" spans="1:15" ht="13.5" customHeight="1" x14ac:dyDescent="0.2">
      <c r="A14" s="20">
        <v>8</v>
      </c>
      <c r="B14" s="30"/>
      <c r="C14" s="19"/>
      <c r="D14" s="368"/>
      <c r="E14" s="366" t="str">
        <f>IFERROR(VLOOKUP(C14,Data!A$10:F$12,6,0),"")</f>
        <v/>
      </c>
      <c r="F14" s="193">
        <f>SUMIFS(Projectbegroting!P$18:P$37,Projectbegroting!B$18:B$37,B14)</f>
        <v>0</v>
      </c>
      <c r="G14" s="193">
        <f>SUMIFS(Projectbegroting!U$48:U$67,Projectbegroting!B$48:B$67,B14)</f>
        <v>0</v>
      </c>
      <c r="H14" s="193">
        <f>SUMIFS(Projectbegroting!P$75:P$89,Projectbegroting!B$75:B$89,B14)</f>
        <v>0</v>
      </c>
      <c r="I14" s="193">
        <f>SUMIFS(Projectbegroting!P$97:P$111,Projectbegroting!B$97:B$111,B14)</f>
        <v>0</v>
      </c>
      <c r="J14" s="193">
        <f>SUMIFS(Projectbegroting!P$118:P$132,Projectbegroting!B$118:B$132,B14)</f>
        <v>0</v>
      </c>
      <c r="K14" s="193">
        <f>SUMIFS(Projectbegroting!P$140:P$154,Projectbegroting!B$140:B$154,B14)</f>
        <v>0</v>
      </c>
      <c r="L14" s="50">
        <f t="shared" si="0"/>
        <v>0</v>
      </c>
      <c r="M14" s="193" t="e">
        <f>SUMIFS(Projectbegroting!#REF!,Projectbegroting!B$161:B$170,B14)</f>
        <v>#REF!</v>
      </c>
      <c r="N14" s="200" t="e">
        <f t="shared" si="1"/>
        <v>#REF!</v>
      </c>
      <c r="O14" s="326">
        <f>SUMIFS(Projectbegroting!$S$18:$S$37,Projectbegroting!$B$18:$B$37,B14)+SUMIFS(Projectbegroting!$S$48:$S$67,Projectbegroting!$B$48:$B$67,B14)+SUMIFS(Projectbegroting!$S$75:$S$89,Projectbegroting!$B$75:$B$89,B14)+SUMIFS(Projectbegroting!$S$97:$S$111,Projectbegroting!$B$97:$B$111,B14)+SUMIFS(Projectbegroting!$S$118:$S$132,Projectbegroting!$B$118:$B$132,B14)+SUMIFS(Projectbegroting!$S$140:$S$154,Projectbegroting!$B$140:$B$154,B14)-SUMIFS(Projectbegroting!$U$161:$U$170,Projectbegroting!$B$161:$B$170,B14)</f>
        <v>0</v>
      </c>
    </row>
    <row r="15" spans="1:15" ht="13.5" customHeight="1" x14ac:dyDescent="0.2">
      <c r="A15" s="20">
        <v>9</v>
      </c>
      <c r="B15" s="30"/>
      <c r="C15" s="19"/>
      <c r="D15" s="368"/>
      <c r="E15" s="366" t="str">
        <f>IFERROR(VLOOKUP(C15,Data!A$10:F$12,6,0),"")</f>
        <v/>
      </c>
      <c r="F15" s="193">
        <f>SUMIFS(Projectbegroting!P$18:P$37,Projectbegroting!B$18:B$37,B15)</f>
        <v>0</v>
      </c>
      <c r="G15" s="193">
        <f>SUMIFS(Projectbegroting!U$48:U$67,Projectbegroting!B$48:B$67,B15)</f>
        <v>0</v>
      </c>
      <c r="H15" s="193">
        <f>SUMIFS(Projectbegroting!P$75:P$89,Projectbegroting!B$75:B$89,B15)</f>
        <v>0</v>
      </c>
      <c r="I15" s="193">
        <f>SUMIFS(Projectbegroting!P$97:P$111,Projectbegroting!B$97:B$111,B15)</f>
        <v>0</v>
      </c>
      <c r="J15" s="193">
        <f>SUMIFS(Projectbegroting!P$118:P$132,Projectbegroting!B$118:B$132,B15)</f>
        <v>0</v>
      </c>
      <c r="K15" s="193">
        <f>SUMIFS(Projectbegroting!P$140:P$154,Projectbegroting!B$140:B$154,B15)</f>
        <v>0</v>
      </c>
      <c r="L15" s="50">
        <f t="shared" si="0"/>
        <v>0</v>
      </c>
      <c r="M15" s="193" t="e">
        <f>SUMIFS(Projectbegroting!#REF!,Projectbegroting!B$161:B$170,B15)</f>
        <v>#REF!</v>
      </c>
      <c r="N15" s="200" t="e">
        <f t="shared" si="1"/>
        <v>#REF!</v>
      </c>
      <c r="O15" s="326">
        <f>SUMIFS(Projectbegroting!$S$18:$S$37,Projectbegroting!$B$18:$B$37,B15)+SUMIFS(Projectbegroting!$S$48:$S$67,Projectbegroting!$B$48:$B$67,B15)+SUMIFS(Projectbegroting!$S$75:$S$89,Projectbegroting!$B$75:$B$89,B15)+SUMIFS(Projectbegroting!$S$97:$S$111,Projectbegroting!$B$97:$B$111,B15)+SUMIFS(Projectbegroting!$S$118:$S$132,Projectbegroting!$B$118:$B$132,B15)+SUMIFS(Projectbegroting!$S$140:$S$154,Projectbegroting!$B$140:$B$154,B15)-SUMIFS(Projectbegroting!$U$161:$U$170,Projectbegroting!$B$161:$B$170,B15)</f>
        <v>0</v>
      </c>
    </row>
    <row r="16" spans="1:15" ht="13.5" customHeight="1" x14ac:dyDescent="0.2">
      <c r="A16" s="20">
        <v>10</v>
      </c>
      <c r="B16" s="30"/>
      <c r="C16" s="19"/>
      <c r="D16" s="368"/>
      <c r="E16" s="366" t="str">
        <f>IFERROR(VLOOKUP(C16,Data!A$10:F$12,6,0),"")</f>
        <v/>
      </c>
      <c r="F16" s="193">
        <f>SUMIFS(Projectbegroting!P$18:P$37,Projectbegroting!B$18:B$37,B16)</f>
        <v>0</v>
      </c>
      <c r="G16" s="193">
        <f>SUMIFS(Projectbegroting!U$48:U$67,Projectbegroting!B$48:B$67,B16)</f>
        <v>0</v>
      </c>
      <c r="H16" s="193">
        <f>SUMIFS(Projectbegroting!P$75:P$89,Projectbegroting!B$75:B$89,B16)</f>
        <v>0</v>
      </c>
      <c r="I16" s="193">
        <f>SUMIFS(Projectbegroting!P$97:P$111,Projectbegroting!B$97:B$111,B16)</f>
        <v>0</v>
      </c>
      <c r="J16" s="193">
        <f>SUMIFS(Projectbegroting!P$118:P$132,Projectbegroting!B$118:B$132,B16)</f>
        <v>0</v>
      </c>
      <c r="K16" s="193">
        <f>SUMIFS(Projectbegroting!P$140:P$154,Projectbegroting!B$140:B$154,B16)</f>
        <v>0</v>
      </c>
      <c r="L16" s="50">
        <f t="shared" si="0"/>
        <v>0</v>
      </c>
      <c r="M16" s="193" t="e">
        <f>SUMIFS(Projectbegroting!#REF!,Projectbegroting!B$161:B$170,B16)</f>
        <v>#REF!</v>
      </c>
      <c r="N16" s="200" t="e">
        <f t="shared" si="1"/>
        <v>#REF!</v>
      </c>
      <c r="O16" s="326">
        <f>SUMIFS(Projectbegroting!$S$18:$S$37,Projectbegroting!$B$18:$B$37,B16)+SUMIFS(Projectbegroting!$S$48:$S$67,Projectbegroting!$B$48:$B$67,B16)+SUMIFS(Projectbegroting!$S$75:$S$89,Projectbegroting!$B$75:$B$89,B16)+SUMIFS(Projectbegroting!$S$97:$S$111,Projectbegroting!$B$97:$B$111,B16)+SUMIFS(Projectbegroting!$S$118:$S$132,Projectbegroting!$B$118:$B$132,B16)+SUMIFS(Projectbegroting!$S$140:$S$154,Projectbegroting!$B$140:$B$154,B16)-SUMIFS(Projectbegroting!$U$161:$U$170,Projectbegroting!$B$161:$B$170,B16)</f>
        <v>0</v>
      </c>
    </row>
    <row r="17" spans="1:15" ht="13.5" customHeight="1" x14ac:dyDescent="0.2">
      <c r="A17" s="20">
        <v>11</v>
      </c>
      <c r="B17" s="30"/>
      <c r="C17" s="19"/>
      <c r="D17" s="368"/>
      <c r="E17" s="366" t="str">
        <f>IFERROR(VLOOKUP(C17,Data!A$10:F$12,6,0),"")</f>
        <v/>
      </c>
      <c r="F17" s="193">
        <f>SUMIFS(Projectbegroting!P$18:P$37,Projectbegroting!B$18:B$37,B17)</f>
        <v>0</v>
      </c>
      <c r="G17" s="193">
        <f>SUMIFS(Projectbegroting!U$48:U$67,Projectbegroting!B$48:B$67,B17)</f>
        <v>0</v>
      </c>
      <c r="H17" s="193">
        <f>SUMIFS(Projectbegroting!P$75:P$89,Projectbegroting!B$75:B$89,B17)</f>
        <v>0</v>
      </c>
      <c r="I17" s="193">
        <f>SUMIFS(Projectbegroting!P$97:P$111,Projectbegroting!B$97:B$111,B17)</f>
        <v>0</v>
      </c>
      <c r="J17" s="193">
        <f>SUMIFS(Projectbegroting!P$118:P$132,Projectbegroting!B$118:B$132,B17)</f>
        <v>0</v>
      </c>
      <c r="K17" s="193">
        <f>SUMIFS(Projectbegroting!P$140:P$154,Projectbegroting!B$140:B$154,B17)</f>
        <v>0</v>
      </c>
      <c r="L17" s="50">
        <f t="shared" si="0"/>
        <v>0</v>
      </c>
      <c r="M17" s="193" t="e">
        <f>SUMIFS(Projectbegroting!#REF!,Projectbegroting!B$161:B$170,B17)</f>
        <v>#REF!</v>
      </c>
      <c r="N17" s="200" t="e">
        <f t="shared" si="1"/>
        <v>#REF!</v>
      </c>
      <c r="O17" s="326">
        <f>SUMIFS(Projectbegroting!$S$18:$S$37,Projectbegroting!$B$18:$B$37,B17)+SUMIFS(Projectbegroting!$S$48:$S$67,Projectbegroting!$B$48:$B$67,B17)+SUMIFS(Projectbegroting!$S$75:$S$89,Projectbegroting!$B$75:$B$89,B17)+SUMIFS(Projectbegroting!$S$97:$S$111,Projectbegroting!$B$97:$B$111,B17)+SUMIFS(Projectbegroting!$S$118:$S$132,Projectbegroting!$B$118:$B$132,B17)+SUMIFS(Projectbegroting!$S$140:$S$154,Projectbegroting!$B$140:$B$154,B17)-SUMIFS(Projectbegroting!$U$161:$U$170,Projectbegroting!$B$161:$B$170,B17)</f>
        <v>0</v>
      </c>
    </row>
    <row r="18" spans="1:15" ht="13.5" customHeight="1" x14ac:dyDescent="0.2">
      <c r="A18" s="20">
        <v>12</v>
      </c>
      <c r="B18" s="30"/>
      <c r="C18" s="19"/>
      <c r="D18" s="368"/>
      <c r="E18" s="366" t="str">
        <f>IFERROR(VLOOKUP(C18,Data!A$10:F$12,6,0),"")</f>
        <v/>
      </c>
      <c r="F18" s="193">
        <f>SUMIFS(Projectbegroting!P$18:P$37,Projectbegroting!B$18:B$37,B18)</f>
        <v>0</v>
      </c>
      <c r="G18" s="193">
        <f>SUMIFS(Projectbegroting!U$48:U$67,Projectbegroting!B$48:B$67,B18)</f>
        <v>0</v>
      </c>
      <c r="H18" s="193">
        <f>SUMIFS(Projectbegroting!P$75:P$89,Projectbegroting!B$75:B$89,B18)</f>
        <v>0</v>
      </c>
      <c r="I18" s="193">
        <f>SUMIFS(Projectbegroting!P$97:P$111,Projectbegroting!B$97:B$111,B18)</f>
        <v>0</v>
      </c>
      <c r="J18" s="193">
        <f>SUMIFS(Projectbegroting!P$118:P$132,Projectbegroting!B$118:B$132,B18)</f>
        <v>0</v>
      </c>
      <c r="K18" s="193">
        <f>SUMIFS(Projectbegroting!P$140:P$154,Projectbegroting!B$140:B$154,B18)</f>
        <v>0</v>
      </c>
      <c r="L18" s="50">
        <f t="shared" si="0"/>
        <v>0</v>
      </c>
      <c r="M18" s="193" t="e">
        <f>SUMIFS(Projectbegroting!#REF!,Projectbegroting!B$161:B$170,B18)</f>
        <v>#REF!</v>
      </c>
      <c r="N18" s="200" t="e">
        <f t="shared" si="1"/>
        <v>#REF!</v>
      </c>
      <c r="O18" s="326">
        <f>SUMIFS(Projectbegroting!$S$18:$S$37,Projectbegroting!$B$18:$B$37,B18)+SUMIFS(Projectbegroting!$S$48:$S$67,Projectbegroting!$B$48:$B$67,B18)+SUMIFS(Projectbegroting!$S$75:$S$89,Projectbegroting!$B$75:$B$89,B18)+SUMIFS(Projectbegroting!$S$97:$S$111,Projectbegroting!$B$97:$B$111,B18)+SUMIFS(Projectbegroting!$S$118:$S$132,Projectbegroting!$B$118:$B$132,B18)+SUMIFS(Projectbegroting!$S$140:$S$154,Projectbegroting!$B$140:$B$154,B18)-SUMIFS(Projectbegroting!$U$161:$U$170,Projectbegroting!$B$161:$B$170,B18)</f>
        <v>0</v>
      </c>
    </row>
    <row r="19" spans="1:15" ht="13.5" customHeight="1" x14ac:dyDescent="0.2">
      <c r="A19" s="20">
        <v>13</v>
      </c>
      <c r="B19" s="30"/>
      <c r="C19" s="19"/>
      <c r="D19" s="368"/>
      <c r="E19" s="366" t="str">
        <f>IFERROR(VLOOKUP(C19,Data!A$10:F$12,6,0),"")</f>
        <v/>
      </c>
      <c r="F19" s="193">
        <f>SUMIFS(Projectbegroting!P$18:P$37,Projectbegroting!B$18:B$37,B19)</f>
        <v>0</v>
      </c>
      <c r="G19" s="193">
        <f>SUMIFS(Projectbegroting!U$48:U$67,Projectbegroting!B$48:B$67,B19)</f>
        <v>0</v>
      </c>
      <c r="H19" s="193">
        <f>SUMIFS(Projectbegroting!P$75:P$89,Projectbegroting!B$75:B$89,B19)</f>
        <v>0</v>
      </c>
      <c r="I19" s="193">
        <f>SUMIFS(Projectbegroting!P$97:P$111,Projectbegroting!B$97:B$111,B19)</f>
        <v>0</v>
      </c>
      <c r="J19" s="193">
        <f>SUMIFS(Projectbegroting!P$118:P$132,Projectbegroting!B$118:B$132,B19)</f>
        <v>0</v>
      </c>
      <c r="K19" s="193">
        <f>SUMIFS(Projectbegroting!P$140:P$154,Projectbegroting!B$140:B$154,B19)</f>
        <v>0</v>
      </c>
      <c r="L19" s="50">
        <f t="shared" si="0"/>
        <v>0</v>
      </c>
      <c r="M19" s="193" t="e">
        <f>SUMIFS(Projectbegroting!#REF!,Projectbegroting!B$161:B$170,B19)</f>
        <v>#REF!</v>
      </c>
      <c r="N19" s="200" t="e">
        <f t="shared" si="1"/>
        <v>#REF!</v>
      </c>
      <c r="O19" s="326">
        <f>SUMIFS(Projectbegroting!$S$18:$S$37,Projectbegroting!$B$18:$B$37,B19)+SUMIFS(Projectbegroting!$S$48:$S$67,Projectbegroting!$B$48:$B$67,B19)+SUMIFS(Projectbegroting!$S$75:$S$89,Projectbegroting!$B$75:$B$89,B19)+SUMIFS(Projectbegroting!$S$97:$S$111,Projectbegroting!$B$97:$B$111,B19)+SUMIFS(Projectbegroting!$S$118:$S$132,Projectbegroting!$B$118:$B$132,B19)+SUMIFS(Projectbegroting!$S$140:$S$154,Projectbegroting!$B$140:$B$154,B19)-SUMIFS(Projectbegroting!$U$161:$U$170,Projectbegroting!$B$161:$B$170,B19)</f>
        <v>0</v>
      </c>
    </row>
    <row r="20" spans="1:15" ht="13.5" customHeight="1" x14ac:dyDescent="0.2">
      <c r="A20" s="20">
        <v>14</v>
      </c>
      <c r="B20" s="30"/>
      <c r="C20" s="19"/>
      <c r="D20" s="368"/>
      <c r="E20" s="366" t="str">
        <f>IFERROR(VLOOKUP(C20,Data!A$10:F$12,6,0),"")</f>
        <v/>
      </c>
      <c r="F20" s="193">
        <f>SUMIFS(Projectbegroting!P$18:P$37,Projectbegroting!B$18:B$37,B20)</f>
        <v>0</v>
      </c>
      <c r="G20" s="193">
        <f>SUMIFS(Projectbegroting!U$48:U$67,Projectbegroting!B$48:B$67,B20)</f>
        <v>0</v>
      </c>
      <c r="H20" s="193">
        <f>SUMIFS(Projectbegroting!P$75:P$89,Projectbegroting!B$75:B$89,B20)</f>
        <v>0</v>
      </c>
      <c r="I20" s="193">
        <f>SUMIFS(Projectbegroting!P$97:P$111,Projectbegroting!B$97:B$111,B20)</f>
        <v>0</v>
      </c>
      <c r="J20" s="193">
        <f>SUMIFS(Projectbegroting!P$118:P$132,Projectbegroting!B$118:B$132,B20)</f>
        <v>0</v>
      </c>
      <c r="K20" s="193">
        <f>SUMIFS(Projectbegroting!P$140:P$154,Projectbegroting!B$140:B$154,B20)</f>
        <v>0</v>
      </c>
      <c r="L20" s="50">
        <f t="shared" si="0"/>
        <v>0</v>
      </c>
      <c r="M20" s="193" t="e">
        <f>SUMIFS(Projectbegroting!#REF!,Projectbegroting!B$161:B$170,B20)</f>
        <v>#REF!</v>
      </c>
      <c r="N20" s="200" t="e">
        <f t="shared" si="1"/>
        <v>#REF!</v>
      </c>
      <c r="O20" s="326">
        <f>SUMIFS(Projectbegroting!$S$18:$S$37,Projectbegroting!$B$18:$B$37,B20)+SUMIFS(Projectbegroting!$S$48:$S$67,Projectbegroting!$B$48:$B$67,B20)+SUMIFS(Projectbegroting!$S$75:$S$89,Projectbegroting!$B$75:$B$89,B20)+SUMIFS(Projectbegroting!$S$97:$S$111,Projectbegroting!$B$97:$B$111,B20)+SUMIFS(Projectbegroting!$S$118:$S$132,Projectbegroting!$B$118:$B$132,B20)+SUMIFS(Projectbegroting!$S$140:$S$154,Projectbegroting!$B$140:$B$154,B20)-SUMIFS(Projectbegroting!$U$161:$U$170,Projectbegroting!$B$161:$B$170,B20)</f>
        <v>0</v>
      </c>
    </row>
    <row r="21" spans="1:15" ht="13.5" customHeight="1" thickBot="1" x14ac:dyDescent="0.25">
      <c r="A21" s="21">
        <v>15</v>
      </c>
      <c r="B21" s="31"/>
      <c r="C21" s="19"/>
      <c r="D21" s="368"/>
      <c r="E21" s="366" t="str">
        <f>IFERROR(VLOOKUP(C21,Data!A$10:F$12,6,0),"")</f>
        <v/>
      </c>
      <c r="F21" s="193">
        <f>SUMIFS(Projectbegroting!P$18:P$37,Projectbegroting!B$18:B$37,B21)</f>
        <v>0</v>
      </c>
      <c r="G21" s="193">
        <f>SUMIFS(Projectbegroting!U$48:U$67,Projectbegroting!B$48:B$67,B21)</f>
        <v>0</v>
      </c>
      <c r="H21" s="193">
        <f>SUMIFS(Projectbegroting!P$75:P$89,Projectbegroting!B$75:B$89,B21)</f>
        <v>0</v>
      </c>
      <c r="I21" s="193">
        <f>SUMIFS(Projectbegroting!P$97:P$111,Projectbegroting!B$97:B$111,B21)</f>
        <v>0</v>
      </c>
      <c r="J21" s="193">
        <f>SUMIFS(Projectbegroting!P$118:P$132,Projectbegroting!B$118:B$132,B21)</f>
        <v>0</v>
      </c>
      <c r="K21" s="193">
        <f>SUMIFS(Projectbegroting!P$140:P$154,Projectbegroting!B$140:B$154,B21)</f>
        <v>0</v>
      </c>
      <c r="L21" s="50">
        <f t="shared" si="0"/>
        <v>0</v>
      </c>
      <c r="M21" s="193" t="e">
        <f>SUMIFS(Projectbegroting!#REF!,Projectbegroting!B$161:B$170,B21)</f>
        <v>#REF!</v>
      </c>
      <c r="N21" s="200" t="e">
        <f t="shared" si="1"/>
        <v>#REF!</v>
      </c>
      <c r="O21" s="326">
        <f>SUMIFS(Projectbegroting!$S$18:$S$37,Projectbegroting!$B$18:$B$37,B21)+SUMIFS(Projectbegroting!$S$48:$S$67,Projectbegroting!$B$48:$B$67,B21)+SUMIFS(Projectbegroting!$S$75:$S$89,Projectbegroting!$B$75:$B$89,B21)+SUMIFS(Projectbegroting!$S$97:$S$111,Projectbegroting!$B$97:$B$111,B21)+SUMIFS(Projectbegroting!$S$118:$S$132,Projectbegroting!$B$118:$B$132,B21)+SUMIFS(Projectbegroting!$S$140:$S$154,Projectbegroting!$B$140:$B$154,B21)-SUMIFS(Projectbegroting!$U$161:$U$170,Projectbegroting!$B$161:$B$170,B21)</f>
        <v>0</v>
      </c>
    </row>
    <row r="22" spans="1:15" ht="18.75" customHeight="1" thickBot="1" x14ac:dyDescent="0.25">
      <c r="A22" s="327"/>
      <c r="B22" s="465" t="s">
        <v>103</v>
      </c>
      <c r="C22" s="466"/>
      <c r="D22" s="369"/>
      <c r="E22" s="367"/>
      <c r="F22" s="199">
        <f t="shared" ref="F22:M22" si="2">SUM(F7:F21)</f>
        <v>0</v>
      </c>
      <c r="G22" s="199">
        <f t="shared" si="2"/>
        <v>0</v>
      </c>
      <c r="H22" s="199">
        <f t="shared" si="2"/>
        <v>0</v>
      </c>
      <c r="I22" s="199">
        <f t="shared" si="2"/>
        <v>0</v>
      </c>
      <c r="J22" s="199">
        <f>SUM(J7:J21)</f>
        <v>0</v>
      </c>
      <c r="K22" s="199">
        <f>SUM(K7:K21)</f>
        <v>0</v>
      </c>
      <c r="L22" s="199">
        <f>SUM(L7:L21)</f>
        <v>0</v>
      </c>
      <c r="M22" s="199" t="e">
        <f t="shared" si="2"/>
        <v>#REF!</v>
      </c>
      <c r="N22" s="201" t="e">
        <f>SUM(N7:N21)</f>
        <v>#REF!</v>
      </c>
      <c r="O22" s="328">
        <f>SUM(O7:O21)</f>
        <v>0</v>
      </c>
    </row>
    <row r="23" spans="1:15" ht="26.25" hidden="1" x14ac:dyDescent="0.2">
      <c r="A23" s="14"/>
      <c r="B23" s="15"/>
      <c r="C23" s="15"/>
      <c r="D23" s="15"/>
      <c r="E23" s="15"/>
      <c r="F23" s="15"/>
      <c r="G23" s="15"/>
      <c r="H23" s="15"/>
      <c r="I23" s="15"/>
      <c r="J23" s="15"/>
      <c r="K23" s="15"/>
      <c r="L23" s="15"/>
      <c r="M23" s="15"/>
      <c r="N23" s="15"/>
      <c r="O23" s="15"/>
    </row>
    <row r="24" spans="1:15" ht="14.25" hidden="1" x14ac:dyDescent="0.2">
      <c r="A24" s="15"/>
      <c r="B24" s="15"/>
      <c r="C24" s="15"/>
      <c r="D24" s="15"/>
      <c r="E24" s="15"/>
      <c r="F24" s="15"/>
      <c r="G24" s="15"/>
      <c r="H24" s="15"/>
      <c r="I24" s="15"/>
      <c r="J24" s="15"/>
      <c r="K24" s="15"/>
      <c r="L24" s="15"/>
      <c r="M24" s="15"/>
      <c r="N24" s="15"/>
      <c r="O24" s="15"/>
    </row>
    <row r="25" spans="1:15" hidden="1" x14ac:dyDescent="0.2">
      <c r="A25" s="16"/>
      <c r="B25" s="17"/>
      <c r="C25" s="17"/>
      <c r="D25" s="17"/>
      <c r="E25" s="17"/>
      <c r="F25" s="17"/>
      <c r="G25" s="17"/>
      <c r="H25" s="17"/>
      <c r="I25" s="17"/>
      <c r="J25" s="17"/>
      <c r="K25" s="17"/>
      <c r="L25" s="17"/>
      <c r="M25" s="17"/>
      <c r="N25" s="17"/>
      <c r="O25" s="17"/>
    </row>
    <row r="26" spans="1:15" hidden="1" x14ac:dyDescent="0.2">
      <c r="A26" s="16"/>
      <c r="B26" s="17"/>
      <c r="C26" s="17"/>
      <c r="D26" s="17"/>
      <c r="E26" s="17"/>
      <c r="F26" s="17"/>
      <c r="G26" s="17"/>
      <c r="H26" s="17"/>
      <c r="I26" s="17"/>
      <c r="J26" s="17"/>
      <c r="K26" s="17"/>
      <c r="L26" s="17"/>
      <c r="M26" s="17"/>
      <c r="N26" s="17"/>
      <c r="O26" s="17"/>
    </row>
  </sheetData>
  <sheetProtection algorithmName="SHA-512" hashValue="KwEZViPh+tulxT0hU/Civ5BFywulVsTEY1NueXanh56+7Z4N0m9+Rxz2JCO3NDhntlMN3JH/8t/RnjllOGE/pg==" saltValue="SRNfYU4QgfTYOu7ZNM9KSg==" spinCount="100000" sheet="1" objects="1" scenarios="1"/>
  <mergeCells count="14">
    <mergeCell ref="A5:A6"/>
    <mergeCell ref="B5:B6"/>
    <mergeCell ref="C5:C6"/>
    <mergeCell ref="F5:F6"/>
    <mergeCell ref="G5:G6"/>
    <mergeCell ref="O5:O6"/>
    <mergeCell ref="N5:N6"/>
    <mergeCell ref="D5:D6"/>
    <mergeCell ref="B22:C22"/>
    <mergeCell ref="I5:I6"/>
    <mergeCell ref="M5:M6"/>
    <mergeCell ref="L5:L6"/>
    <mergeCell ref="E5:E6"/>
    <mergeCell ref="H5:H6"/>
  </mergeCells>
  <conditionalFormatting sqref="F22">
    <cfRule type="expression" dxfId="12" priority="20">
      <formula>$C22:XFD39&lt;&gt;"Overig"</formula>
    </cfRule>
  </conditionalFormatting>
  <conditionalFormatting sqref="F7:G21">
    <cfRule type="expression" dxfId="11" priority="2">
      <formula>$C7:XFD21&lt;&gt;"Overig"</formula>
    </cfRule>
  </conditionalFormatting>
  <conditionalFormatting sqref="G22:L22">
    <cfRule type="expression" dxfId="10" priority="21">
      <formula>$A22:C26&lt;&gt;"Overig"</formula>
    </cfRule>
  </conditionalFormatting>
  <conditionalFormatting sqref="H7:L21">
    <cfRule type="expression" dxfId="9" priority="1">
      <formula>B7:$C21&lt;&gt;"Overig"</formula>
    </cfRule>
  </conditionalFormatting>
  <conditionalFormatting sqref="M7:N21">
    <cfRule type="expression" dxfId="8" priority="9">
      <formula>$C7:F21&lt;&gt;"Overig"</formula>
    </cfRule>
  </conditionalFormatting>
  <conditionalFormatting sqref="M22:O22">
    <cfRule type="expression" dxfId="7" priority="11">
      <formula>$A22:H26&lt;&gt;"Overig"</formula>
    </cfRule>
  </conditionalFormatting>
  <conditionalFormatting sqref="O7:O21">
    <cfRule type="expression" dxfId="6" priority="19">
      <formula>$C7:G21&lt;&gt;"Overig"</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showInputMessage="1" showErrorMessage="1" xr:uid="{ED87997F-1980-409E-9DC5-F1D0075EEC08}">
          <x14:formula1>
            <xm:f>Data!$A$9:$A$12</xm:f>
          </x14:formula1>
          <xm:sqref>C7:C21</xm:sqref>
        </x14:dataValidation>
        <x14:dataValidation type="list" showInputMessage="1" showErrorMessage="1" xr:uid="{A507DCD0-92CB-4401-8BFA-B3A4AFF34262}">
          <x14:formula1>
            <xm:f>Data!$A$26:$A$30</xm:f>
          </x14:formula1>
          <xm:sqref>D7:D21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42"/>
  <sheetViews>
    <sheetView zoomScale="70" zoomScaleNormal="70" workbookViewId="0">
      <selection activeCell="B53" sqref="B53"/>
    </sheetView>
  </sheetViews>
  <sheetFormatPr defaultColWidth="9.140625" defaultRowHeight="15" x14ac:dyDescent="0.25"/>
  <cols>
    <col min="1" max="1" width="4.42578125" style="213" customWidth="1"/>
    <col min="2" max="2" width="24" style="213" customWidth="1"/>
    <col min="3" max="3" width="18.42578125" style="213" customWidth="1"/>
    <col min="4" max="4" width="14" style="213" customWidth="1"/>
    <col min="5" max="5" width="15.28515625" style="213" customWidth="1"/>
    <col min="6" max="6" width="13" style="213" customWidth="1"/>
    <col min="7" max="7" width="15.42578125" style="213" customWidth="1"/>
    <col min="8" max="8" width="18.42578125" style="213" customWidth="1"/>
    <col min="9" max="9" width="11.5703125" style="213" customWidth="1"/>
    <col min="10" max="10" width="14.28515625" style="213" customWidth="1"/>
    <col min="11" max="11" width="14.5703125" style="213" customWidth="1"/>
    <col min="12" max="12" width="13.7109375" style="213" customWidth="1"/>
    <col min="13" max="13" width="15.7109375" style="213" customWidth="1"/>
    <col min="14" max="14" width="18" style="213" customWidth="1"/>
    <col min="15" max="15" width="13" style="213" customWidth="1"/>
    <col min="16" max="16" width="25.85546875" style="213" customWidth="1"/>
    <col min="17" max="17" width="26.140625" style="236" customWidth="1"/>
    <col min="18" max="18" width="26.5703125" style="213" customWidth="1"/>
    <col min="19" max="19" width="22.85546875" style="213" bestFit="1" customWidth="1"/>
    <col min="20" max="20" width="26.42578125" style="213" hidden="1" customWidth="1"/>
    <col min="21" max="21" width="21.42578125" style="213" hidden="1" customWidth="1"/>
    <col min="22" max="22" width="11.42578125" style="213" hidden="1" customWidth="1"/>
    <col min="23" max="23" width="9.7109375" style="213" hidden="1" customWidth="1"/>
    <col min="24" max="25" width="13.42578125" style="213" bestFit="1" customWidth="1"/>
    <col min="26" max="16384" width="9.140625" style="213"/>
  </cols>
  <sheetData>
    <row r="1" spans="1:26" ht="23.25" customHeight="1" x14ac:dyDescent="0.25">
      <c r="A1" s="610" t="s">
        <v>104</v>
      </c>
      <c r="B1" s="610"/>
      <c r="C1" s="610"/>
      <c r="D1" s="610"/>
      <c r="E1" s="610"/>
      <c r="F1" s="610"/>
      <c r="G1" s="610" t="s">
        <v>105</v>
      </c>
      <c r="H1" s="610"/>
      <c r="I1" s="610"/>
      <c r="J1" s="610"/>
      <c r="K1" s="610"/>
      <c r="L1" s="610"/>
      <c r="M1" s="610"/>
      <c r="N1" s="610"/>
      <c r="O1" s="210"/>
      <c r="P1" s="210"/>
      <c r="Q1" s="210"/>
      <c r="R1" s="210"/>
      <c r="S1" s="211"/>
      <c r="T1" s="211"/>
      <c r="U1" s="211"/>
      <c r="V1" s="211"/>
      <c r="W1" s="211"/>
      <c r="X1" s="212"/>
      <c r="Y1" s="212"/>
      <c r="Z1" s="212"/>
    </row>
    <row r="2" spans="1:26" ht="6" customHeight="1" x14ac:dyDescent="0.25">
      <c r="A2" s="214"/>
      <c r="B2" s="214"/>
      <c r="C2" s="214"/>
      <c r="D2" s="214"/>
      <c r="E2" s="214"/>
      <c r="F2" s="214"/>
      <c r="G2" s="214"/>
      <c r="H2" s="214"/>
      <c r="I2" s="214"/>
      <c r="J2" s="214"/>
      <c r="K2" s="211"/>
      <c r="L2" s="211"/>
      <c r="M2" s="211"/>
      <c r="N2" s="211"/>
      <c r="O2" s="211"/>
      <c r="P2" s="211"/>
      <c r="Q2" s="211"/>
      <c r="R2" s="211"/>
      <c r="S2" s="211"/>
      <c r="T2" s="211"/>
      <c r="U2" s="211"/>
      <c r="V2" s="211"/>
      <c r="W2" s="211"/>
      <c r="X2" s="212"/>
      <c r="Y2" s="212"/>
      <c r="Z2" s="212"/>
    </row>
    <row r="3" spans="1:26" ht="13.5" customHeight="1" x14ac:dyDescent="0.25">
      <c r="A3" s="214" t="s">
        <v>106</v>
      </c>
      <c r="B3" s="211"/>
      <c r="C3" s="566"/>
      <c r="D3" s="619"/>
      <c r="E3" s="567"/>
      <c r="F3" s="214"/>
      <c r="G3" s="214"/>
      <c r="H3" s="214"/>
      <c r="I3" s="214"/>
      <c r="J3" s="214"/>
      <c r="K3" s="211"/>
      <c r="L3" s="211"/>
      <c r="M3" s="211"/>
      <c r="N3" s="211"/>
      <c r="O3" s="211"/>
      <c r="P3" s="211"/>
      <c r="Q3" s="211"/>
      <c r="R3" s="211"/>
      <c r="S3" s="211"/>
      <c r="T3" s="211"/>
      <c r="U3" s="211"/>
      <c r="V3" s="211"/>
      <c r="W3" s="211"/>
      <c r="X3" s="212"/>
      <c r="Y3" s="212"/>
      <c r="Z3" s="212"/>
    </row>
    <row r="4" spans="1:26" ht="14.25" customHeight="1" x14ac:dyDescent="0.25">
      <c r="A4" s="395" t="s">
        <v>107</v>
      </c>
      <c r="B4" s="211"/>
      <c r="C4" s="620"/>
      <c r="D4" s="621"/>
      <c r="E4" s="621"/>
      <c r="F4" s="621"/>
      <c r="G4" s="621"/>
      <c r="H4" s="621"/>
      <c r="I4" s="621"/>
      <c r="J4" s="621"/>
      <c r="K4" s="621"/>
      <c r="L4" s="621"/>
      <c r="M4" s="621"/>
      <c r="N4" s="622"/>
      <c r="O4" s="210"/>
      <c r="P4" s="210"/>
      <c r="Q4" s="210"/>
      <c r="R4" s="210"/>
      <c r="S4" s="211"/>
      <c r="T4" s="211"/>
      <c r="U4" s="211"/>
      <c r="V4" s="211"/>
      <c r="W4" s="211"/>
      <c r="X4" s="212"/>
      <c r="Y4" s="212"/>
      <c r="Z4" s="212"/>
    </row>
    <row r="5" spans="1:26" ht="14.25" customHeight="1" x14ac:dyDescent="0.25">
      <c r="A5" s="395" t="s">
        <v>108</v>
      </c>
      <c r="B5" s="211"/>
      <c r="C5" s="396"/>
      <c r="D5" s="215"/>
      <c r="E5" s="215"/>
      <c r="F5" s="214"/>
      <c r="G5" s="214"/>
      <c r="H5" s="214"/>
      <c r="I5" s="214"/>
      <c r="J5" s="214"/>
      <c r="K5" s="211"/>
      <c r="L5" s="211"/>
      <c r="M5" s="211"/>
      <c r="N5" s="211"/>
      <c r="O5" s="211"/>
      <c r="P5" s="211"/>
      <c r="Q5" s="211"/>
      <c r="R5" s="211"/>
      <c r="S5" s="211"/>
      <c r="T5" s="211"/>
      <c r="U5" s="211"/>
      <c r="V5" s="211"/>
      <c r="W5" s="211"/>
      <c r="X5" s="212"/>
      <c r="Y5" s="212"/>
      <c r="Z5" s="212"/>
    </row>
    <row r="6" spans="1:26" ht="12.75" customHeight="1" thickBot="1" x14ac:dyDescent="0.3">
      <c r="A6" s="395"/>
      <c r="B6" s="214"/>
      <c r="C6" s="214"/>
      <c r="D6" s="214"/>
      <c r="E6" s="214"/>
      <c r="F6" s="214"/>
      <c r="G6" s="214"/>
      <c r="H6" s="214"/>
      <c r="I6" s="214"/>
      <c r="J6" s="214"/>
      <c r="K6" s="211"/>
      <c r="L6" s="211"/>
      <c r="M6" s="211"/>
      <c r="N6" s="211"/>
      <c r="O6" s="211"/>
      <c r="P6" s="211"/>
      <c r="Q6" s="211"/>
      <c r="R6" s="211"/>
      <c r="S6" s="211"/>
      <c r="T6" s="211"/>
      <c r="U6" s="211"/>
      <c r="V6" s="211"/>
      <c r="W6" s="211"/>
      <c r="X6" s="212"/>
      <c r="Y6" s="212"/>
      <c r="Z6" s="212"/>
    </row>
    <row r="7" spans="1:26" ht="13.5" customHeight="1" x14ac:dyDescent="0.25">
      <c r="A7" s="611" t="s">
        <v>109</v>
      </c>
      <c r="B7" s="611"/>
      <c r="C7" s="611"/>
      <c r="D7" s="611"/>
      <c r="E7" s="611"/>
      <c r="F7" s="611"/>
      <c r="G7" s="611"/>
      <c r="H7" s="611"/>
      <c r="I7" s="611"/>
      <c r="J7" s="611"/>
      <c r="K7" s="611"/>
      <c r="L7" s="611"/>
      <c r="M7" s="611"/>
      <c r="N7" s="611"/>
      <c r="O7" s="547" t="s">
        <v>110</v>
      </c>
      <c r="P7" s="547"/>
      <c r="Q7" s="548" t="s">
        <v>111</v>
      </c>
      <c r="R7" s="549"/>
      <c r="S7" s="217"/>
      <c r="T7" s="211"/>
      <c r="U7" s="211"/>
      <c r="V7" s="211"/>
      <c r="W7" s="211"/>
      <c r="X7" s="212"/>
      <c r="Y7" s="212"/>
      <c r="Z7" s="212"/>
    </row>
    <row r="8" spans="1:26" ht="13.5" customHeight="1" thickBot="1" x14ac:dyDescent="0.3">
      <c r="A8" s="397" t="s">
        <v>112</v>
      </c>
      <c r="B8" s="397"/>
      <c r="C8" s="397"/>
      <c r="D8" s="397"/>
      <c r="E8" s="612" t="s">
        <v>113</v>
      </c>
      <c r="F8" s="612"/>
      <c r="G8" s="612"/>
      <c r="H8" s="612"/>
      <c r="I8" s="612"/>
      <c r="J8" s="612"/>
      <c r="K8" s="219"/>
      <c r="L8" s="219"/>
      <c r="M8" s="219"/>
      <c r="N8" s="211"/>
      <c r="O8" s="547"/>
      <c r="P8" s="547"/>
      <c r="Q8" s="550"/>
      <c r="R8" s="551"/>
      <c r="S8" s="220"/>
      <c r="T8" s="211"/>
      <c r="U8" s="211"/>
      <c r="V8" s="211"/>
      <c r="W8" s="211"/>
      <c r="X8" s="212"/>
      <c r="Y8" s="212"/>
      <c r="Z8" s="212"/>
    </row>
    <row r="9" spans="1:26" ht="13.5" customHeight="1" x14ac:dyDescent="0.25">
      <c r="A9" s="397"/>
      <c r="B9" s="397"/>
      <c r="C9" s="397"/>
      <c r="D9" s="397"/>
      <c r="E9" s="218"/>
      <c r="F9" s="218"/>
      <c r="G9" s="218"/>
      <c r="H9" s="218"/>
      <c r="I9" s="218"/>
      <c r="J9" s="218"/>
      <c r="K9" s="219"/>
      <c r="L9" s="219"/>
      <c r="M9" s="219"/>
      <c r="N9" s="211"/>
      <c r="O9" s="552" t="s">
        <v>114</v>
      </c>
      <c r="P9" s="552"/>
      <c r="Q9" s="553" t="s">
        <v>115</v>
      </c>
      <c r="R9" s="554"/>
      <c r="S9" s="638">
        <f>IFERROR(IF(Q7="Art. 26 AGVV",0%,VLOOKUP($Q$9,Data!E15:F18,2,0)),0%)</f>
        <v>0</v>
      </c>
      <c r="T9" s="211"/>
      <c r="U9" s="211"/>
      <c r="V9" s="211"/>
      <c r="W9" s="211"/>
      <c r="X9" s="212"/>
      <c r="Y9" s="212"/>
      <c r="Z9" s="212"/>
    </row>
    <row r="10" spans="1:26" ht="13.5" customHeight="1" thickBot="1" x14ac:dyDescent="0.3">
      <c r="A10" s="397"/>
      <c r="B10" s="397"/>
      <c r="C10" s="397"/>
      <c r="D10" s="397"/>
      <c r="E10" s="218"/>
      <c r="F10" s="218"/>
      <c r="G10" s="218"/>
      <c r="H10" s="218"/>
      <c r="I10" s="218"/>
      <c r="J10" s="218"/>
      <c r="K10" s="219"/>
      <c r="L10" s="219"/>
      <c r="M10" s="219"/>
      <c r="N10" s="211"/>
      <c r="O10" s="552"/>
      <c r="P10" s="552"/>
      <c r="Q10" s="555"/>
      <c r="R10" s="556"/>
      <c r="S10" s="639"/>
      <c r="T10" s="211"/>
      <c r="U10" s="211"/>
      <c r="V10" s="211"/>
      <c r="W10" s="211"/>
      <c r="X10" s="212"/>
      <c r="Y10" s="212"/>
      <c r="Z10" s="212"/>
    </row>
    <row r="11" spans="1:26" ht="13.5" customHeight="1" x14ac:dyDescent="0.35">
      <c r="A11" s="397"/>
      <c r="B11" s="397"/>
      <c r="C11" s="397"/>
      <c r="D11" s="397"/>
      <c r="E11" s="218"/>
      <c r="F11" s="218"/>
      <c r="G11" s="218"/>
      <c r="H11" s="218"/>
      <c r="I11" s="221"/>
      <c r="J11" s="218"/>
      <c r="K11" s="219"/>
      <c r="L11" s="219"/>
      <c r="M11" s="219"/>
      <c r="O11" s="221"/>
      <c r="P11" s="216" t="s">
        <v>116</v>
      </c>
      <c r="Q11" s="211"/>
      <c r="R11" s="211"/>
      <c r="S11" s="211"/>
      <c r="T11" s="211"/>
      <c r="U11" s="211"/>
      <c r="V11" s="211"/>
      <c r="W11" s="211"/>
      <c r="X11" s="212"/>
      <c r="Y11" s="212"/>
      <c r="Z11" s="212"/>
    </row>
    <row r="12" spans="1:26" ht="12" customHeight="1" x14ac:dyDescent="0.25">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2"/>
      <c r="Y12" s="212"/>
      <c r="Z12" s="212"/>
    </row>
    <row r="13" spans="1:26" x14ac:dyDescent="0.25">
      <c r="A13" s="222" t="s">
        <v>117</v>
      </c>
      <c r="B13" s="210"/>
      <c r="C13" s="210"/>
      <c r="D13" s="210"/>
      <c r="E13" s="210"/>
      <c r="F13" s="210"/>
      <c r="G13" s="210"/>
      <c r="H13" s="210"/>
      <c r="I13" s="210"/>
      <c r="J13" s="210"/>
      <c r="K13" s="210"/>
      <c r="L13" s="210"/>
      <c r="M13" s="210"/>
      <c r="N13" s="210"/>
      <c r="O13" s="210"/>
      <c r="P13" s="210"/>
      <c r="Q13" s="210"/>
      <c r="R13" s="210"/>
      <c r="S13" s="211"/>
      <c r="T13" s="211"/>
      <c r="U13" s="211"/>
      <c r="V13" s="211"/>
      <c r="W13" s="211"/>
      <c r="X13" s="212"/>
      <c r="Y13" s="212"/>
      <c r="Z13" s="212"/>
    </row>
    <row r="14" spans="1:26" ht="7.5" customHeight="1" thickBot="1" x14ac:dyDescent="0.3">
      <c r="A14" s="211"/>
      <c r="B14" s="211"/>
      <c r="C14" s="211"/>
      <c r="D14" s="211"/>
      <c r="E14" s="211"/>
      <c r="F14" s="211"/>
      <c r="G14" s="211"/>
      <c r="H14" s="211"/>
      <c r="I14" s="211"/>
      <c r="J14" s="211"/>
      <c r="K14" s="211"/>
      <c r="L14" s="211"/>
      <c r="M14" s="211"/>
      <c r="N14" s="211"/>
      <c r="O14" s="211"/>
      <c r="P14" s="211"/>
      <c r="Q14" s="211"/>
      <c r="R14" s="211"/>
      <c r="S14" s="211"/>
      <c r="T14" s="211"/>
      <c r="U14" s="211"/>
      <c r="V14" s="211"/>
      <c r="W14" s="211"/>
      <c r="X14" s="212"/>
      <c r="Y14" s="212"/>
      <c r="Z14" s="212"/>
    </row>
    <row r="15" spans="1:26" ht="25.5" customHeight="1" x14ac:dyDescent="0.25">
      <c r="A15" s="581" t="s">
        <v>88</v>
      </c>
      <c r="B15" s="585" t="s">
        <v>89</v>
      </c>
      <c r="C15" s="585" t="s">
        <v>118</v>
      </c>
      <c r="D15" s="518" t="s">
        <v>119</v>
      </c>
      <c r="E15" s="519"/>
      <c r="F15" s="520"/>
      <c r="G15" s="585" t="s">
        <v>120</v>
      </c>
      <c r="H15" s="569" t="s">
        <v>121</v>
      </c>
      <c r="I15" s="585" t="s">
        <v>122</v>
      </c>
      <c r="J15" s="569" t="s">
        <v>123</v>
      </c>
      <c r="K15" s="518" t="s">
        <v>124</v>
      </c>
      <c r="L15" s="520"/>
      <c r="M15" s="569" t="s">
        <v>125</v>
      </c>
      <c r="N15" s="569" t="s">
        <v>126</v>
      </c>
      <c r="O15" s="569" t="s">
        <v>127</v>
      </c>
      <c r="P15" s="557" t="s">
        <v>128</v>
      </c>
      <c r="Q15" s="557" t="s">
        <v>129</v>
      </c>
      <c r="R15" s="569" t="s">
        <v>130</v>
      </c>
      <c r="S15" s="588" t="s">
        <v>131</v>
      </c>
      <c r="T15" s="640" t="s">
        <v>132</v>
      </c>
      <c r="U15" s="211"/>
      <c r="V15" s="211"/>
      <c r="W15" s="212"/>
      <c r="X15" s="212"/>
      <c r="Y15" s="212"/>
    </row>
    <row r="16" spans="1:26" x14ac:dyDescent="0.25">
      <c r="A16" s="613"/>
      <c r="B16" s="586"/>
      <c r="C16" s="586"/>
      <c r="D16" s="521"/>
      <c r="E16" s="522"/>
      <c r="F16" s="523"/>
      <c r="G16" s="586"/>
      <c r="H16" s="571"/>
      <c r="I16" s="586"/>
      <c r="J16" s="571"/>
      <c r="K16" s="521"/>
      <c r="L16" s="523"/>
      <c r="M16" s="571"/>
      <c r="N16" s="571"/>
      <c r="O16" s="571"/>
      <c r="P16" s="568"/>
      <c r="Q16" s="568"/>
      <c r="R16" s="571"/>
      <c r="S16" s="589"/>
      <c r="T16" s="642"/>
      <c r="U16" s="211"/>
      <c r="V16" s="211"/>
      <c r="W16" s="212"/>
      <c r="X16" s="212"/>
      <c r="Y16" s="212"/>
    </row>
    <row r="17" spans="1:25" ht="19.5" customHeight="1" thickBot="1" x14ac:dyDescent="0.3">
      <c r="A17" s="582"/>
      <c r="B17" s="587"/>
      <c r="C17" s="587"/>
      <c r="D17" s="524"/>
      <c r="E17" s="525"/>
      <c r="F17" s="526"/>
      <c r="G17" s="587"/>
      <c r="H17" s="570"/>
      <c r="I17" s="587"/>
      <c r="J17" s="570"/>
      <c r="K17" s="524"/>
      <c r="L17" s="526"/>
      <c r="M17" s="570"/>
      <c r="N17" s="570"/>
      <c r="O17" s="570"/>
      <c r="P17" s="558"/>
      <c r="Q17" s="558"/>
      <c r="R17" s="570"/>
      <c r="S17" s="590"/>
      <c r="T17" s="641"/>
      <c r="U17" s="211"/>
      <c r="V17" s="211"/>
      <c r="W17" s="212"/>
      <c r="X17" s="212"/>
      <c r="Y17" s="212"/>
    </row>
    <row r="18" spans="1:25" x14ac:dyDescent="0.25">
      <c r="A18" s="223">
        <v>1</v>
      </c>
      <c r="B18" s="35"/>
      <c r="C18" s="178" t="str">
        <f>IFERROR(VLOOKUP(B18,Deelnemersoverzicht!B$7:C$21,2,0),"")</f>
        <v/>
      </c>
      <c r="D18" s="527"/>
      <c r="E18" s="528"/>
      <c r="F18" s="529"/>
      <c r="G18" s="37"/>
      <c r="H18" s="38"/>
      <c r="I18" s="341"/>
      <c r="J18" s="40"/>
      <c r="K18" s="608">
        <f t="shared" ref="K18:K37" si="0">H18*I18*J18</f>
        <v>0</v>
      </c>
      <c r="L18" s="609"/>
      <c r="M18" s="182">
        <f t="shared" ref="M18:M37" si="1">K18*1.4</f>
        <v>0</v>
      </c>
      <c r="N18" s="5"/>
      <c r="O18" s="182">
        <f>M18*N18</f>
        <v>0</v>
      </c>
      <c r="P18" s="185">
        <f t="shared" ref="P18:P37" si="2">M18+O18</f>
        <v>0</v>
      </c>
      <c r="Q18" s="194"/>
      <c r="R18" s="332">
        <f>IF($Q$7="Art. 25 AGVV",IFERROR(VLOOKUP(Q18,Data!A$1:B$5,2,0),0),100%)</f>
        <v>1</v>
      </c>
      <c r="S18" s="356">
        <f t="shared" ref="S18:S37" si="3">+P18*R18</f>
        <v>0</v>
      </c>
      <c r="T18" s="205">
        <f>IFERROR(IF(IF(AND($Q$7="Art. 25 AGVV",$S$9&gt;0%,C18="Klein",Q18="Industriëel onderzoek"),P18*0.8),P18*0.8,P18*(D18+R18+$S$9)),0)</f>
        <v>0</v>
      </c>
      <c r="U18" s="211"/>
      <c r="V18" s="211"/>
      <c r="W18" s="212"/>
      <c r="X18" s="342"/>
      <c r="Y18" s="342"/>
    </row>
    <row r="19" spans="1:25" x14ac:dyDescent="0.25">
      <c r="A19" s="223">
        <v>2</v>
      </c>
      <c r="B19" s="23"/>
      <c r="C19" s="178" t="str">
        <f>IFERROR(VLOOKUP(B19,Deelnemersoverzicht!B$7:C$21,2,0),"")</f>
        <v/>
      </c>
      <c r="D19" s="530"/>
      <c r="E19" s="531"/>
      <c r="F19" s="532"/>
      <c r="G19" s="1"/>
      <c r="H19" s="2"/>
      <c r="I19" s="3"/>
      <c r="J19" s="4"/>
      <c r="K19" s="572">
        <f t="shared" si="0"/>
        <v>0</v>
      </c>
      <c r="L19" s="573"/>
      <c r="M19" s="183">
        <f t="shared" si="1"/>
        <v>0</v>
      </c>
      <c r="N19" s="6"/>
      <c r="O19" s="183">
        <f t="shared" ref="O19:O37" si="4">M19*N19</f>
        <v>0</v>
      </c>
      <c r="P19" s="186">
        <f t="shared" si="2"/>
        <v>0</v>
      </c>
      <c r="Q19" s="194"/>
      <c r="R19" s="332">
        <f>IF($Q$7="Art. 25 AGVV",IFERROR(VLOOKUP(Q19,Data!A$1:B$5,2,0),0),100%)</f>
        <v>1</v>
      </c>
      <c r="S19" s="356">
        <f t="shared" si="3"/>
        <v>0</v>
      </c>
      <c r="T19" s="205">
        <f t="shared" ref="T19:T37" si="5">IFERROR(IF(IF(AND($Q$7="Art. 25 AGVV",$S$9&gt;0%,C19="Klein",Q19="Industriëel onderzoek"),P19*0.8),P19*0.8,P19*(D19+R19+$S$9)),0)</f>
        <v>0</v>
      </c>
      <c r="U19" s="211"/>
      <c r="V19" s="211"/>
      <c r="W19" s="212"/>
      <c r="X19" s="212"/>
      <c r="Y19" s="212"/>
    </row>
    <row r="20" spans="1:25" ht="17.25" customHeight="1" x14ac:dyDescent="0.25">
      <c r="A20" s="223">
        <v>3</v>
      </c>
      <c r="B20" s="23"/>
      <c r="C20" s="179" t="str">
        <f>IFERROR(VLOOKUP(B20,Deelnemersoverzicht!B$7:C$21,2,0),"")</f>
        <v/>
      </c>
      <c r="D20" s="533"/>
      <c r="E20" s="534"/>
      <c r="F20" s="535"/>
      <c r="G20" s="1"/>
      <c r="H20" s="2"/>
      <c r="I20" s="3"/>
      <c r="J20" s="4"/>
      <c r="K20" s="572">
        <f t="shared" si="0"/>
        <v>0</v>
      </c>
      <c r="L20" s="573"/>
      <c r="M20" s="183">
        <f t="shared" si="1"/>
        <v>0</v>
      </c>
      <c r="N20" s="6"/>
      <c r="O20" s="183">
        <f t="shared" si="4"/>
        <v>0</v>
      </c>
      <c r="P20" s="186">
        <f t="shared" si="2"/>
        <v>0</v>
      </c>
      <c r="Q20" s="194"/>
      <c r="R20" s="332">
        <f>IF($Q$7="Art. 25 AGVV",IFERROR(VLOOKUP(Q20,Data!A$1:B$5,2,0),0),100%)</f>
        <v>1</v>
      </c>
      <c r="S20" s="356">
        <f t="shared" si="3"/>
        <v>0</v>
      </c>
      <c r="T20" s="205">
        <f t="shared" si="5"/>
        <v>0</v>
      </c>
      <c r="U20" s="211"/>
      <c r="V20" s="211"/>
      <c r="W20" s="212"/>
      <c r="X20" s="212"/>
      <c r="Y20" s="212"/>
    </row>
    <row r="21" spans="1:25" x14ac:dyDescent="0.25">
      <c r="A21" s="223">
        <v>4</v>
      </c>
      <c r="B21" s="23"/>
      <c r="C21" s="179" t="str">
        <f>IFERROR(VLOOKUP(B21,Deelnemersoverzicht!B$7:C$21,2,0),"")</f>
        <v/>
      </c>
      <c r="D21" s="533"/>
      <c r="E21" s="534"/>
      <c r="F21" s="535"/>
      <c r="G21" s="1"/>
      <c r="H21" s="2"/>
      <c r="I21" s="3"/>
      <c r="J21" s="4"/>
      <c r="K21" s="572">
        <f t="shared" si="0"/>
        <v>0</v>
      </c>
      <c r="L21" s="573"/>
      <c r="M21" s="183">
        <f t="shared" si="1"/>
        <v>0</v>
      </c>
      <c r="N21" s="6"/>
      <c r="O21" s="183">
        <f t="shared" si="4"/>
        <v>0</v>
      </c>
      <c r="P21" s="186">
        <f t="shared" si="2"/>
        <v>0</v>
      </c>
      <c r="Q21" s="194"/>
      <c r="R21" s="332">
        <f>IF($Q$7="Art. 25 AGVV",IFERROR(VLOOKUP(Q21,Data!A$1:B$5,2,0),0),100%)</f>
        <v>1</v>
      </c>
      <c r="S21" s="356">
        <f t="shared" si="3"/>
        <v>0</v>
      </c>
      <c r="T21" s="205">
        <f t="shared" si="5"/>
        <v>0</v>
      </c>
      <c r="U21" s="211"/>
      <c r="V21" s="211"/>
      <c r="W21" s="212"/>
      <c r="X21" s="212"/>
      <c r="Y21" s="212"/>
    </row>
    <row r="22" spans="1:25" x14ac:dyDescent="0.25">
      <c r="A22" s="223">
        <v>5</v>
      </c>
      <c r="B22" s="23"/>
      <c r="C22" s="179" t="str">
        <f>IFERROR(VLOOKUP(B22,Deelnemersoverzicht!B$7:C$21,2,0),"")</f>
        <v/>
      </c>
      <c r="D22" s="533"/>
      <c r="E22" s="534"/>
      <c r="F22" s="535"/>
      <c r="G22" s="1"/>
      <c r="H22" s="2"/>
      <c r="I22" s="3"/>
      <c r="J22" s="4"/>
      <c r="K22" s="572">
        <f t="shared" si="0"/>
        <v>0</v>
      </c>
      <c r="L22" s="573"/>
      <c r="M22" s="183">
        <f t="shared" si="1"/>
        <v>0</v>
      </c>
      <c r="N22" s="6"/>
      <c r="O22" s="183">
        <f t="shared" si="4"/>
        <v>0</v>
      </c>
      <c r="P22" s="186">
        <f t="shared" si="2"/>
        <v>0</v>
      </c>
      <c r="Q22" s="194"/>
      <c r="R22" s="332">
        <f>IF($Q$7="Art. 25 AGVV",IFERROR(VLOOKUP(Q22,Data!A$1:B$5,2,0),0),100%)</f>
        <v>1</v>
      </c>
      <c r="S22" s="356">
        <f t="shared" si="3"/>
        <v>0</v>
      </c>
      <c r="T22" s="205">
        <f t="shared" si="5"/>
        <v>0</v>
      </c>
      <c r="U22" s="211"/>
      <c r="V22" s="211"/>
      <c r="W22" s="212"/>
      <c r="X22" s="212"/>
      <c r="Y22" s="212"/>
    </row>
    <row r="23" spans="1:25" x14ac:dyDescent="0.25">
      <c r="A23" s="223">
        <v>6</v>
      </c>
      <c r="B23" s="23"/>
      <c r="C23" s="179" t="str">
        <f>IFERROR(VLOOKUP(B23,Deelnemersoverzicht!B$7:C$21,2,0),"")</f>
        <v/>
      </c>
      <c r="D23" s="533"/>
      <c r="E23" s="534"/>
      <c r="F23" s="535"/>
      <c r="G23" s="1"/>
      <c r="H23" s="2"/>
      <c r="I23" s="3"/>
      <c r="J23" s="4"/>
      <c r="K23" s="572">
        <f t="shared" si="0"/>
        <v>0</v>
      </c>
      <c r="L23" s="573"/>
      <c r="M23" s="183">
        <f t="shared" si="1"/>
        <v>0</v>
      </c>
      <c r="N23" s="6"/>
      <c r="O23" s="183">
        <f t="shared" si="4"/>
        <v>0</v>
      </c>
      <c r="P23" s="186">
        <f t="shared" si="2"/>
        <v>0</v>
      </c>
      <c r="Q23" s="194"/>
      <c r="R23" s="332">
        <f>IF($Q$7="Art. 25 AGVV",IFERROR(VLOOKUP(Q23,Data!A$1:B$5,2,0),0),100%)</f>
        <v>1</v>
      </c>
      <c r="S23" s="356">
        <f t="shared" si="3"/>
        <v>0</v>
      </c>
      <c r="T23" s="205">
        <f t="shared" si="5"/>
        <v>0</v>
      </c>
      <c r="U23" s="211"/>
      <c r="V23" s="211"/>
      <c r="W23" s="212"/>
      <c r="X23" s="212"/>
      <c r="Y23" s="212"/>
    </row>
    <row r="24" spans="1:25" x14ac:dyDescent="0.25">
      <c r="A24" s="223">
        <v>7</v>
      </c>
      <c r="B24" s="23"/>
      <c r="C24" s="179" t="str">
        <f>IFERROR(VLOOKUP(B24,Deelnemersoverzicht!B$7:C$21,2,0),"")</f>
        <v/>
      </c>
      <c r="D24" s="533"/>
      <c r="E24" s="534"/>
      <c r="F24" s="535"/>
      <c r="G24" s="1"/>
      <c r="H24" s="2"/>
      <c r="I24" s="3"/>
      <c r="J24" s="4"/>
      <c r="K24" s="572">
        <f t="shared" si="0"/>
        <v>0</v>
      </c>
      <c r="L24" s="573"/>
      <c r="M24" s="183">
        <f t="shared" si="1"/>
        <v>0</v>
      </c>
      <c r="N24" s="6"/>
      <c r="O24" s="183">
        <f t="shared" si="4"/>
        <v>0</v>
      </c>
      <c r="P24" s="186">
        <f t="shared" si="2"/>
        <v>0</v>
      </c>
      <c r="Q24" s="194"/>
      <c r="R24" s="332">
        <f>IF($Q$7="Art. 25 AGVV",IFERROR(VLOOKUP(Q24,Data!A$1:B$5,2,0),0),100%)</f>
        <v>1</v>
      </c>
      <c r="S24" s="356">
        <f t="shared" si="3"/>
        <v>0</v>
      </c>
      <c r="T24" s="205">
        <f t="shared" si="5"/>
        <v>0</v>
      </c>
      <c r="U24" s="211"/>
      <c r="V24" s="211"/>
      <c r="W24" s="212"/>
      <c r="X24" s="212"/>
      <c r="Y24" s="212"/>
    </row>
    <row r="25" spans="1:25" x14ac:dyDescent="0.25">
      <c r="A25" s="223">
        <v>8</v>
      </c>
      <c r="B25" s="23"/>
      <c r="C25" s="179" t="str">
        <f>IFERROR(VLOOKUP(B25,Deelnemersoverzicht!B$7:C$21,2,0),"")</f>
        <v/>
      </c>
      <c r="D25" s="533"/>
      <c r="E25" s="534"/>
      <c r="F25" s="535"/>
      <c r="G25" s="1"/>
      <c r="H25" s="2"/>
      <c r="I25" s="3"/>
      <c r="J25" s="4"/>
      <c r="K25" s="572">
        <f t="shared" si="0"/>
        <v>0</v>
      </c>
      <c r="L25" s="573"/>
      <c r="M25" s="183">
        <f t="shared" si="1"/>
        <v>0</v>
      </c>
      <c r="N25" s="6"/>
      <c r="O25" s="183">
        <f t="shared" si="4"/>
        <v>0</v>
      </c>
      <c r="P25" s="186">
        <f t="shared" si="2"/>
        <v>0</v>
      </c>
      <c r="Q25" s="194"/>
      <c r="R25" s="332">
        <f>IF($Q$7="Art. 25 AGVV",IFERROR(VLOOKUP(Q25,Data!A$1:B$5,2,0),0),100%)</f>
        <v>1</v>
      </c>
      <c r="S25" s="356">
        <f t="shared" si="3"/>
        <v>0</v>
      </c>
      <c r="T25" s="205">
        <f t="shared" si="5"/>
        <v>0</v>
      </c>
      <c r="U25" s="211"/>
      <c r="V25" s="211"/>
      <c r="W25" s="212"/>
      <c r="X25" s="212"/>
      <c r="Y25" s="212"/>
    </row>
    <row r="26" spans="1:25" x14ac:dyDescent="0.25">
      <c r="A26" s="223">
        <v>9</v>
      </c>
      <c r="B26" s="23"/>
      <c r="C26" s="179" t="str">
        <f>IFERROR(VLOOKUP(B26,Deelnemersoverzicht!B$7:C$21,2,0),"")</f>
        <v/>
      </c>
      <c r="D26" s="533"/>
      <c r="E26" s="534"/>
      <c r="F26" s="535"/>
      <c r="G26" s="1"/>
      <c r="H26" s="2"/>
      <c r="I26" s="3"/>
      <c r="J26" s="4"/>
      <c r="K26" s="572">
        <f t="shared" si="0"/>
        <v>0</v>
      </c>
      <c r="L26" s="573"/>
      <c r="M26" s="183">
        <f t="shared" si="1"/>
        <v>0</v>
      </c>
      <c r="N26" s="6"/>
      <c r="O26" s="183">
        <f t="shared" si="4"/>
        <v>0</v>
      </c>
      <c r="P26" s="186">
        <f t="shared" si="2"/>
        <v>0</v>
      </c>
      <c r="Q26" s="194"/>
      <c r="R26" s="332">
        <f>IF($Q$7="Art. 25 AGVV",IFERROR(VLOOKUP(Q26,Data!A$1:B$5,2,0),0),100%)</f>
        <v>1</v>
      </c>
      <c r="S26" s="356">
        <f t="shared" si="3"/>
        <v>0</v>
      </c>
      <c r="T26" s="205">
        <f t="shared" si="5"/>
        <v>0</v>
      </c>
      <c r="U26" s="211"/>
      <c r="V26" s="211"/>
      <c r="W26" s="212"/>
      <c r="X26" s="212"/>
      <c r="Y26" s="212"/>
    </row>
    <row r="27" spans="1:25" x14ac:dyDescent="0.25">
      <c r="A27" s="223">
        <v>10</v>
      </c>
      <c r="B27" s="23"/>
      <c r="C27" s="179" t="str">
        <f>IFERROR(VLOOKUP(B27,Deelnemersoverzicht!B$7:C$21,2,0),"")</f>
        <v/>
      </c>
      <c r="D27" s="533"/>
      <c r="E27" s="534"/>
      <c r="F27" s="535"/>
      <c r="G27" s="1"/>
      <c r="H27" s="2"/>
      <c r="I27" s="3"/>
      <c r="J27" s="4"/>
      <c r="K27" s="572">
        <f t="shared" si="0"/>
        <v>0</v>
      </c>
      <c r="L27" s="573"/>
      <c r="M27" s="183">
        <f t="shared" si="1"/>
        <v>0</v>
      </c>
      <c r="N27" s="6"/>
      <c r="O27" s="183">
        <f t="shared" si="4"/>
        <v>0</v>
      </c>
      <c r="P27" s="186">
        <f t="shared" si="2"/>
        <v>0</v>
      </c>
      <c r="Q27" s="194"/>
      <c r="R27" s="332">
        <f>IF($Q$7="Art. 25 AGVV",IFERROR(VLOOKUP(Q27,Data!A$1:B$5,2,0),0),100%)</f>
        <v>1</v>
      </c>
      <c r="S27" s="356">
        <f t="shared" si="3"/>
        <v>0</v>
      </c>
      <c r="T27" s="205">
        <f t="shared" si="5"/>
        <v>0</v>
      </c>
      <c r="U27" s="211"/>
      <c r="V27" s="211"/>
      <c r="W27" s="212"/>
      <c r="X27" s="212"/>
      <c r="Y27" s="212"/>
    </row>
    <row r="28" spans="1:25" x14ac:dyDescent="0.25">
      <c r="A28" s="223">
        <v>11</v>
      </c>
      <c r="B28" s="23"/>
      <c r="C28" s="179" t="str">
        <f>IFERROR(VLOOKUP(B28,Deelnemersoverzicht!B$7:C$21,2,0),"")</f>
        <v/>
      </c>
      <c r="D28" s="533"/>
      <c r="E28" s="534"/>
      <c r="F28" s="535"/>
      <c r="G28" s="1"/>
      <c r="H28" s="2"/>
      <c r="I28" s="3"/>
      <c r="J28" s="4"/>
      <c r="K28" s="572">
        <f t="shared" si="0"/>
        <v>0</v>
      </c>
      <c r="L28" s="573"/>
      <c r="M28" s="183">
        <f t="shared" si="1"/>
        <v>0</v>
      </c>
      <c r="N28" s="6"/>
      <c r="O28" s="183">
        <f t="shared" si="4"/>
        <v>0</v>
      </c>
      <c r="P28" s="186">
        <f t="shared" si="2"/>
        <v>0</v>
      </c>
      <c r="Q28" s="194"/>
      <c r="R28" s="332">
        <f>IF($Q$7="Art. 25 AGVV",IFERROR(VLOOKUP(Q28,Data!A$1:B$5,2,0),0),100%)</f>
        <v>1</v>
      </c>
      <c r="S28" s="356">
        <f t="shared" si="3"/>
        <v>0</v>
      </c>
      <c r="T28" s="205">
        <f t="shared" si="5"/>
        <v>0</v>
      </c>
      <c r="U28" s="211"/>
      <c r="V28" s="211"/>
      <c r="W28" s="212"/>
      <c r="X28" s="212"/>
      <c r="Y28" s="212"/>
    </row>
    <row r="29" spans="1:25" x14ac:dyDescent="0.25">
      <c r="A29" s="223">
        <v>12</v>
      </c>
      <c r="B29" s="23"/>
      <c r="C29" s="179" t="str">
        <f>IFERROR(VLOOKUP(B29,Deelnemersoverzicht!B$7:C$21,2,0),"")</f>
        <v/>
      </c>
      <c r="D29" s="533"/>
      <c r="E29" s="534"/>
      <c r="F29" s="535"/>
      <c r="G29" s="1"/>
      <c r="H29" s="2"/>
      <c r="I29" s="3"/>
      <c r="J29" s="4"/>
      <c r="K29" s="572">
        <f t="shared" si="0"/>
        <v>0</v>
      </c>
      <c r="L29" s="573"/>
      <c r="M29" s="183">
        <f t="shared" si="1"/>
        <v>0</v>
      </c>
      <c r="N29" s="6"/>
      <c r="O29" s="183">
        <f t="shared" si="4"/>
        <v>0</v>
      </c>
      <c r="P29" s="186">
        <f t="shared" si="2"/>
        <v>0</v>
      </c>
      <c r="Q29" s="194"/>
      <c r="R29" s="332">
        <f>IF($Q$7="Art. 25 AGVV",IFERROR(VLOOKUP(Q29,Data!A$1:B$5,2,0),0),100%)</f>
        <v>1</v>
      </c>
      <c r="S29" s="356">
        <f t="shared" si="3"/>
        <v>0</v>
      </c>
      <c r="T29" s="205">
        <f t="shared" si="5"/>
        <v>0</v>
      </c>
      <c r="U29" s="211"/>
      <c r="V29" s="211"/>
      <c r="W29" s="212"/>
      <c r="X29" s="212"/>
      <c r="Y29" s="212"/>
    </row>
    <row r="30" spans="1:25" x14ac:dyDescent="0.25">
      <c r="A30" s="223">
        <v>13</v>
      </c>
      <c r="B30" s="23"/>
      <c r="C30" s="179" t="str">
        <f>IFERROR(VLOOKUP(B30,Deelnemersoverzicht!B$7:C$21,2,0),"")</f>
        <v/>
      </c>
      <c r="D30" s="533"/>
      <c r="E30" s="534"/>
      <c r="F30" s="535"/>
      <c r="G30" s="1"/>
      <c r="H30" s="2"/>
      <c r="I30" s="3"/>
      <c r="J30" s="4"/>
      <c r="K30" s="572">
        <f t="shared" si="0"/>
        <v>0</v>
      </c>
      <c r="L30" s="573"/>
      <c r="M30" s="183">
        <f t="shared" si="1"/>
        <v>0</v>
      </c>
      <c r="N30" s="6"/>
      <c r="O30" s="183">
        <f t="shared" si="4"/>
        <v>0</v>
      </c>
      <c r="P30" s="186">
        <f t="shared" si="2"/>
        <v>0</v>
      </c>
      <c r="Q30" s="194"/>
      <c r="R30" s="332">
        <f>IF($Q$7="Art. 25 AGVV",IFERROR(VLOOKUP(Q30,Data!A$1:B$5,2,0),0),100%)</f>
        <v>1</v>
      </c>
      <c r="S30" s="356">
        <f t="shared" si="3"/>
        <v>0</v>
      </c>
      <c r="T30" s="205">
        <f t="shared" si="5"/>
        <v>0</v>
      </c>
      <c r="U30" s="211"/>
      <c r="V30" s="211"/>
      <c r="W30" s="212"/>
      <c r="X30" s="212"/>
      <c r="Y30" s="212"/>
    </row>
    <row r="31" spans="1:25" x14ac:dyDescent="0.25">
      <c r="A31" s="223">
        <v>14</v>
      </c>
      <c r="B31" s="23"/>
      <c r="C31" s="179" t="str">
        <f>IFERROR(VLOOKUP(B31,Deelnemersoverzicht!B$7:C$21,2,0),"")</f>
        <v/>
      </c>
      <c r="D31" s="533"/>
      <c r="E31" s="534"/>
      <c r="F31" s="535"/>
      <c r="G31" s="1"/>
      <c r="H31" s="2"/>
      <c r="I31" s="3"/>
      <c r="J31" s="4"/>
      <c r="K31" s="572">
        <f t="shared" si="0"/>
        <v>0</v>
      </c>
      <c r="L31" s="573"/>
      <c r="M31" s="183">
        <f t="shared" si="1"/>
        <v>0</v>
      </c>
      <c r="N31" s="6"/>
      <c r="O31" s="183">
        <f t="shared" si="4"/>
        <v>0</v>
      </c>
      <c r="P31" s="186">
        <f t="shared" si="2"/>
        <v>0</v>
      </c>
      <c r="Q31" s="194"/>
      <c r="R31" s="332">
        <f>IF($Q$7="Art. 25 AGVV",IFERROR(VLOOKUP(Q31,Data!A$1:B$5,2,0),0),100%)</f>
        <v>1</v>
      </c>
      <c r="S31" s="356">
        <f t="shared" si="3"/>
        <v>0</v>
      </c>
      <c r="T31" s="205">
        <f t="shared" si="5"/>
        <v>0</v>
      </c>
      <c r="U31" s="211"/>
      <c r="V31" s="211"/>
      <c r="W31" s="212"/>
      <c r="X31" s="212"/>
      <c r="Y31" s="212"/>
    </row>
    <row r="32" spans="1:25" x14ac:dyDescent="0.25">
      <c r="A32" s="223">
        <v>15</v>
      </c>
      <c r="B32" s="23"/>
      <c r="C32" s="179" t="str">
        <f>IFERROR(VLOOKUP(B32,Deelnemersoverzicht!B$7:C$21,2,0),"")</f>
        <v/>
      </c>
      <c r="D32" s="533"/>
      <c r="E32" s="534"/>
      <c r="F32" s="535"/>
      <c r="G32" s="1"/>
      <c r="H32" s="2"/>
      <c r="I32" s="3"/>
      <c r="J32" s="4"/>
      <c r="K32" s="572">
        <f t="shared" si="0"/>
        <v>0</v>
      </c>
      <c r="L32" s="573"/>
      <c r="M32" s="183">
        <f t="shared" si="1"/>
        <v>0</v>
      </c>
      <c r="N32" s="6"/>
      <c r="O32" s="183">
        <f t="shared" si="4"/>
        <v>0</v>
      </c>
      <c r="P32" s="186">
        <f t="shared" si="2"/>
        <v>0</v>
      </c>
      <c r="Q32" s="194"/>
      <c r="R32" s="332">
        <f>IF($Q$7="Art. 25 AGVV",IFERROR(VLOOKUP(Q32,Data!A$1:B$5,2,0),0),100%)</f>
        <v>1</v>
      </c>
      <c r="S32" s="356">
        <f t="shared" si="3"/>
        <v>0</v>
      </c>
      <c r="T32" s="205">
        <f t="shared" si="5"/>
        <v>0</v>
      </c>
      <c r="U32" s="211"/>
      <c r="V32" s="211"/>
      <c r="W32" s="212"/>
      <c r="X32" s="212"/>
      <c r="Y32" s="212"/>
    </row>
    <row r="33" spans="1:28" x14ac:dyDescent="0.25">
      <c r="A33" s="223">
        <v>16</v>
      </c>
      <c r="B33" s="23"/>
      <c r="C33" s="179" t="str">
        <f>IFERROR(VLOOKUP(B33,Deelnemersoverzicht!B$7:C$21,2,0),"")</f>
        <v/>
      </c>
      <c r="D33" s="533"/>
      <c r="E33" s="534"/>
      <c r="F33" s="535"/>
      <c r="G33" s="1"/>
      <c r="H33" s="2"/>
      <c r="I33" s="3"/>
      <c r="J33" s="4"/>
      <c r="K33" s="572">
        <f t="shared" si="0"/>
        <v>0</v>
      </c>
      <c r="L33" s="573"/>
      <c r="M33" s="183">
        <f t="shared" si="1"/>
        <v>0</v>
      </c>
      <c r="N33" s="6"/>
      <c r="O33" s="183">
        <f t="shared" si="4"/>
        <v>0</v>
      </c>
      <c r="P33" s="186">
        <f t="shared" si="2"/>
        <v>0</v>
      </c>
      <c r="Q33" s="194"/>
      <c r="R33" s="332">
        <f>IF($Q$7="Art. 25 AGVV",IFERROR(VLOOKUP(Q33,Data!A$1:B$5,2,0),0),100%)</f>
        <v>1</v>
      </c>
      <c r="S33" s="356">
        <f t="shared" si="3"/>
        <v>0</v>
      </c>
      <c r="T33" s="205">
        <f t="shared" si="5"/>
        <v>0</v>
      </c>
      <c r="U33" s="211"/>
      <c r="V33" s="211"/>
      <c r="W33" s="212"/>
      <c r="X33" s="212"/>
      <c r="Y33" s="212"/>
    </row>
    <row r="34" spans="1:28" x14ac:dyDescent="0.25">
      <c r="A34" s="223">
        <v>17</v>
      </c>
      <c r="B34" s="23"/>
      <c r="C34" s="179" t="str">
        <f>IFERROR(VLOOKUP(B34,Deelnemersoverzicht!B$7:C$21,2,0),"")</f>
        <v/>
      </c>
      <c r="D34" s="533"/>
      <c r="E34" s="534"/>
      <c r="F34" s="535"/>
      <c r="G34" s="1"/>
      <c r="H34" s="2"/>
      <c r="I34" s="3"/>
      <c r="J34" s="4"/>
      <c r="K34" s="572">
        <f t="shared" si="0"/>
        <v>0</v>
      </c>
      <c r="L34" s="573"/>
      <c r="M34" s="183">
        <f t="shared" si="1"/>
        <v>0</v>
      </c>
      <c r="N34" s="6"/>
      <c r="O34" s="183">
        <f t="shared" si="4"/>
        <v>0</v>
      </c>
      <c r="P34" s="186">
        <f t="shared" si="2"/>
        <v>0</v>
      </c>
      <c r="Q34" s="194"/>
      <c r="R34" s="332">
        <f>IF($Q$7="Art. 25 AGVV",IFERROR(VLOOKUP(Q34,Data!A$1:B$5,2,0),0),100%)</f>
        <v>1</v>
      </c>
      <c r="S34" s="356">
        <f t="shared" si="3"/>
        <v>0</v>
      </c>
      <c r="T34" s="205">
        <f t="shared" si="5"/>
        <v>0</v>
      </c>
      <c r="U34" s="211"/>
      <c r="V34" s="211"/>
      <c r="W34" s="212"/>
      <c r="X34" s="212"/>
      <c r="Y34" s="212"/>
    </row>
    <row r="35" spans="1:28" x14ac:dyDescent="0.25">
      <c r="A35" s="223">
        <v>18</v>
      </c>
      <c r="B35" s="23"/>
      <c r="C35" s="179" t="str">
        <f>IFERROR(VLOOKUP(B35,Deelnemersoverzicht!B$7:C$21,2,0),"")</f>
        <v/>
      </c>
      <c r="D35" s="533"/>
      <c r="E35" s="534"/>
      <c r="F35" s="535"/>
      <c r="G35" s="1"/>
      <c r="H35" s="2"/>
      <c r="I35" s="3"/>
      <c r="J35" s="4"/>
      <c r="K35" s="572">
        <f t="shared" si="0"/>
        <v>0</v>
      </c>
      <c r="L35" s="573"/>
      <c r="M35" s="183">
        <f t="shared" si="1"/>
        <v>0</v>
      </c>
      <c r="N35" s="6"/>
      <c r="O35" s="183">
        <f t="shared" si="4"/>
        <v>0</v>
      </c>
      <c r="P35" s="186">
        <f t="shared" si="2"/>
        <v>0</v>
      </c>
      <c r="Q35" s="194"/>
      <c r="R35" s="332">
        <f>IF($Q$7="Art. 25 AGVV",IFERROR(VLOOKUP(Q35,Data!A$1:B$5,2,0),0),100%)</f>
        <v>1</v>
      </c>
      <c r="S35" s="356">
        <f t="shared" si="3"/>
        <v>0</v>
      </c>
      <c r="T35" s="205">
        <f t="shared" si="5"/>
        <v>0</v>
      </c>
      <c r="U35" s="211"/>
      <c r="V35" s="211"/>
      <c r="W35" s="212"/>
      <c r="X35" s="212"/>
      <c r="Y35" s="212"/>
    </row>
    <row r="36" spans="1:28" x14ac:dyDescent="0.25">
      <c r="A36" s="223">
        <v>19</v>
      </c>
      <c r="B36" s="23"/>
      <c r="C36" s="179" t="str">
        <f>IFERROR(VLOOKUP(B36,Deelnemersoverzicht!B$7:C$21,2,0),"")</f>
        <v/>
      </c>
      <c r="D36" s="533"/>
      <c r="E36" s="534"/>
      <c r="F36" s="535"/>
      <c r="G36" s="1"/>
      <c r="H36" s="2"/>
      <c r="I36" s="3"/>
      <c r="J36" s="4"/>
      <c r="K36" s="572">
        <f t="shared" si="0"/>
        <v>0</v>
      </c>
      <c r="L36" s="573"/>
      <c r="M36" s="183">
        <f t="shared" si="1"/>
        <v>0</v>
      </c>
      <c r="N36" s="6"/>
      <c r="O36" s="183">
        <f t="shared" si="4"/>
        <v>0</v>
      </c>
      <c r="P36" s="186">
        <f t="shared" si="2"/>
        <v>0</v>
      </c>
      <c r="Q36" s="194"/>
      <c r="R36" s="332">
        <f>IF($Q$7="Art. 25 AGVV",IFERROR(VLOOKUP(Q36,Data!A$1:B$5,2,0),0),100%)</f>
        <v>1</v>
      </c>
      <c r="S36" s="356">
        <f t="shared" si="3"/>
        <v>0</v>
      </c>
      <c r="T36" s="205">
        <f t="shared" si="5"/>
        <v>0</v>
      </c>
      <c r="U36" s="211"/>
      <c r="V36" s="211"/>
      <c r="W36" s="212"/>
      <c r="X36" s="212"/>
      <c r="Y36" s="212"/>
    </row>
    <row r="37" spans="1:28" ht="15.75" thickBot="1" x14ac:dyDescent="0.3">
      <c r="A37" s="224">
        <v>20</v>
      </c>
      <c r="B37" s="32"/>
      <c r="C37" s="180" t="str">
        <f>IFERROR(VLOOKUP(B37,Deelnemersoverzicht!B$7:C$21,2,0),"")</f>
        <v/>
      </c>
      <c r="D37" s="533"/>
      <c r="E37" s="534"/>
      <c r="F37" s="535"/>
      <c r="G37" s="9"/>
      <c r="H37" s="10"/>
      <c r="I37" s="11"/>
      <c r="J37" s="12"/>
      <c r="K37" s="614">
        <f t="shared" si="0"/>
        <v>0</v>
      </c>
      <c r="L37" s="615"/>
      <c r="M37" s="184">
        <f t="shared" si="1"/>
        <v>0</v>
      </c>
      <c r="N37" s="13"/>
      <c r="O37" s="184">
        <f t="shared" si="4"/>
        <v>0</v>
      </c>
      <c r="P37" s="187">
        <f t="shared" si="2"/>
        <v>0</v>
      </c>
      <c r="Q37" s="194"/>
      <c r="R37" s="332">
        <f>IF($Q$7="Art. 25 AGVV",IFERROR(VLOOKUP(Q37,Data!A$1:B$5,2,0),0),100%)</f>
        <v>1</v>
      </c>
      <c r="S37" s="356">
        <f t="shared" si="3"/>
        <v>0</v>
      </c>
      <c r="T37" s="205">
        <f t="shared" si="5"/>
        <v>0</v>
      </c>
      <c r="U37" s="211"/>
      <c r="V37" s="211"/>
      <c r="W37" s="212"/>
      <c r="X37" s="212"/>
      <c r="Y37" s="212"/>
    </row>
    <row r="38" spans="1:28" ht="15.75" thickBot="1" x14ac:dyDescent="0.3">
      <c r="A38" s="398"/>
      <c r="B38" s="238" t="s">
        <v>133</v>
      </c>
      <c r="C38" s="231"/>
      <c r="D38" s="231"/>
      <c r="E38" s="231"/>
      <c r="F38" s="231"/>
      <c r="G38" s="399"/>
      <c r="H38" s="400"/>
      <c r="I38" s="401"/>
      <c r="J38" s="402"/>
      <c r="K38" s="574">
        <f>SUM(K18:L37)</f>
        <v>0</v>
      </c>
      <c r="L38" s="575"/>
      <c r="M38" s="403">
        <f>SUM(M18:M37)</f>
        <v>0</v>
      </c>
      <c r="N38" s="404"/>
      <c r="O38" s="188">
        <f>SUM(O18:O37)</f>
        <v>0</v>
      </c>
      <c r="P38" s="188">
        <f>M38+O38</f>
        <v>0</v>
      </c>
      <c r="Q38" s="188"/>
      <c r="R38" s="188"/>
      <c r="S38" s="357">
        <f>SUM(S18:S37)</f>
        <v>0</v>
      </c>
      <c r="T38" s="343">
        <f>SUM(T18:T37)</f>
        <v>0</v>
      </c>
      <c r="U38" s="211"/>
      <c r="V38" s="211"/>
      <c r="W38" s="212"/>
      <c r="X38" s="212"/>
      <c r="Y38" s="212"/>
    </row>
    <row r="39" spans="1:28" x14ac:dyDescent="0.25">
      <c r="A39" s="211"/>
      <c r="B39" s="211"/>
      <c r="C39" s="211"/>
      <c r="D39" s="211"/>
      <c r="E39" s="211"/>
      <c r="F39" s="211"/>
      <c r="G39" s="211"/>
      <c r="H39" s="211"/>
      <c r="I39" s="211"/>
      <c r="J39" s="211"/>
      <c r="K39" s="211"/>
      <c r="L39" s="211"/>
      <c r="M39" s="211"/>
      <c r="N39" s="211"/>
      <c r="O39" s="211"/>
      <c r="P39" s="211"/>
      <c r="Q39" s="211"/>
      <c r="R39" s="211"/>
      <c r="S39" s="211"/>
      <c r="T39" s="211"/>
      <c r="U39" s="211"/>
      <c r="V39" s="211"/>
      <c r="W39" s="212"/>
      <c r="X39" s="212"/>
      <c r="Y39" s="212"/>
    </row>
    <row r="40" spans="1:28" x14ac:dyDescent="0.25">
      <c r="A40" s="405"/>
      <c r="B40" s="405"/>
      <c r="C40" s="405"/>
      <c r="D40" s="405"/>
      <c r="E40" s="405"/>
      <c r="F40" s="405"/>
      <c r="G40" s="405"/>
      <c r="H40" s="405"/>
      <c r="I40" s="406"/>
      <c r="J40" s="406"/>
      <c r="K40" s="407"/>
      <c r="L40" s="407"/>
      <c r="M40" s="408"/>
      <c r="N40" s="408"/>
      <c r="O40" s="408"/>
      <c r="P40" s="409"/>
      <c r="Q40" s="246"/>
      <c r="R40" s="246"/>
      <c r="S40" s="246"/>
      <c r="T40" s="246"/>
      <c r="V40" s="247"/>
      <c r="W40" s="247"/>
      <c r="X40" s="211"/>
      <c r="Y40" s="211"/>
      <c r="Z40" s="212"/>
      <c r="AA40" s="212"/>
      <c r="AB40" s="212"/>
    </row>
    <row r="41" spans="1:28" x14ac:dyDescent="0.25">
      <c r="A41" s="222" t="s">
        <v>134</v>
      </c>
      <c r="B41" s="410"/>
      <c r="C41" s="410"/>
      <c r="D41" s="410"/>
      <c r="E41" s="210"/>
      <c r="F41" s="210"/>
      <c r="G41" s="210"/>
      <c r="H41" s="211"/>
      <c r="I41" s="211"/>
      <c r="J41" s="211"/>
      <c r="K41" s="211"/>
      <c r="L41" s="211"/>
      <c r="M41" s="211"/>
      <c r="N41" s="211"/>
      <c r="O41" s="211"/>
      <c r="P41" s="211"/>
      <c r="Q41" s="211"/>
      <c r="R41" s="211"/>
      <c r="S41" s="211"/>
      <c r="T41" s="211"/>
      <c r="U41" s="211"/>
      <c r="V41" s="211"/>
      <c r="W41" s="211"/>
      <c r="X41" s="212"/>
      <c r="Y41" s="212"/>
      <c r="Z41" s="212"/>
    </row>
    <row r="42" spans="1:28" ht="6.75" customHeight="1" x14ac:dyDescent="0.25">
      <c r="A42" s="222"/>
      <c r="B42" s="410"/>
      <c r="C42" s="410"/>
      <c r="D42" s="410"/>
      <c r="E42" s="210"/>
      <c r="F42" s="210"/>
      <c r="G42" s="210"/>
      <c r="H42" s="211"/>
      <c r="I42" s="211"/>
      <c r="J42" s="211"/>
      <c r="K42" s="211"/>
      <c r="L42" s="211"/>
      <c r="M42" s="211"/>
      <c r="N42" s="211"/>
      <c r="O42" s="211"/>
      <c r="P42" s="211"/>
      <c r="Q42" s="211"/>
      <c r="R42" s="211"/>
      <c r="S42" s="211"/>
      <c r="T42" s="211"/>
      <c r="U42" s="211"/>
      <c r="V42" s="211"/>
      <c r="W42" s="211"/>
      <c r="X42" s="212"/>
      <c r="Y42" s="212"/>
      <c r="Z42" s="212"/>
    </row>
    <row r="43" spans="1:28" ht="13.15" customHeight="1" x14ac:dyDescent="0.25">
      <c r="A43" s="559" t="s">
        <v>135</v>
      </c>
      <c r="B43" s="559"/>
      <c r="C43" s="559"/>
      <c r="D43" s="559"/>
      <c r="E43" s="559"/>
      <c r="F43" s="559"/>
      <c r="G43" s="559"/>
      <c r="H43" s="559"/>
      <c r="I43" s="559"/>
      <c r="J43" s="559"/>
      <c r="K43" s="559"/>
      <c r="L43" s="559"/>
      <c r="M43" s="559"/>
      <c r="N43" s="211"/>
      <c r="O43" s="211"/>
      <c r="P43" s="211"/>
      <c r="Q43" s="211"/>
      <c r="R43" s="211"/>
      <c r="S43" s="211"/>
      <c r="T43" s="211"/>
      <c r="U43" s="211"/>
      <c r="V43" s="211"/>
      <c r="W43" s="211"/>
      <c r="X43" s="212"/>
      <c r="Y43" s="212"/>
      <c r="Z43" s="212"/>
    </row>
    <row r="44" spans="1:28" ht="13.15" customHeight="1" x14ac:dyDescent="0.25">
      <c r="A44" s="559"/>
      <c r="B44" s="559"/>
      <c r="C44" s="559"/>
      <c r="D44" s="559"/>
      <c r="E44" s="559"/>
      <c r="F44" s="559"/>
      <c r="G44" s="559"/>
      <c r="H44" s="559"/>
      <c r="I44" s="559"/>
      <c r="J44" s="559"/>
      <c r="K44" s="559"/>
      <c r="L44" s="559"/>
      <c r="M44" s="559"/>
      <c r="N44" s="211"/>
      <c r="O44" s="211"/>
      <c r="P44" s="211"/>
      <c r="Q44" s="211"/>
      <c r="R44" s="211"/>
      <c r="S44" s="211"/>
      <c r="T44" s="211"/>
      <c r="U44" s="211"/>
      <c r="V44" s="211"/>
      <c r="W44" s="211"/>
      <c r="X44" s="212"/>
      <c r="Y44" s="212"/>
      <c r="Z44" s="212"/>
    </row>
    <row r="45" spans="1:28" ht="7.5" customHeight="1" thickBot="1" x14ac:dyDescent="0.3">
      <c r="A45" s="211"/>
      <c r="B45" s="211"/>
      <c r="C45" s="211"/>
      <c r="D45" s="211"/>
      <c r="E45" s="211"/>
      <c r="F45" s="211"/>
      <c r="G45" s="211"/>
      <c r="H45" s="211"/>
      <c r="I45" s="211"/>
      <c r="J45" s="211"/>
      <c r="K45" s="211"/>
      <c r="L45" s="211"/>
      <c r="M45" s="211"/>
      <c r="N45" s="211"/>
      <c r="O45" s="211"/>
      <c r="P45" s="211"/>
      <c r="Q45" s="211"/>
      <c r="R45" s="211"/>
      <c r="S45" s="211"/>
      <c r="T45" s="211"/>
      <c r="U45" s="211"/>
      <c r="V45" s="211"/>
      <c r="W45" s="211"/>
      <c r="X45" s="212"/>
      <c r="Y45" s="212"/>
      <c r="Z45" s="212"/>
    </row>
    <row r="46" spans="1:28" ht="15" customHeight="1" x14ac:dyDescent="0.25">
      <c r="A46" s="581" t="s">
        <v>88</v>
      </c>
      <c r="B46" s="585" t="s">
        <v>89</v>
      </c>
      <c r="C46" s="585" t="s">
        <v>118</v>
      </c>
      <c r="D46" s="536" t="s">
        <v>119</v>
      </c>
      <c r="E46" s="537"/>
      <c r="F46" s="537"/>
      <c r="G46" s="538"/>
      <c r="H46" s="536" t="s">
        <v>136</v>
      </c>
      <c r="I46" s="537"/>
      <c r="J46" s="537"/>
      <c r="K46" s="537"/>
      <c r="L46" s="537"/>
      <c r="M46" s="537"/>
      <c r="N46" s="538"/>
      <c r="O46" s="569" t="s">
        <v>137</v>
      </c>
      <c r="P46" s="569" t="s">
        <v>138</v>
      </c>
      <c r="Q46" s="569" t="s">
        <v>129</v>
      </c>
      <c r="R46" s="569" t="s">
        <v>139</v>
      </c>
      <c r="S46" s="593" t="s">
        <v>131</v>
      </c>
      <c r="T46" s="640" t="s">
        <v>132</v>
      </c>
      <c r="U46" s="211"/>
      <c r="V46" s="211"/>
      <c r="W46" s="212"/>
      <c r="X46" s="212"/>
      <c r="Y46" s="212"/>
    </row>
    <row r="47" spans="1:28" ht="15.75" thickBot="1" x14ac:dyDescent="0.3">
      <c r="A47" s="582"/>
      <c r="B47" s="587"/>
      <c r="C47" s="587"/>
      <c r="D47" s="539"/>
      <c r="E47" s="540"/>
      <c r="F47" s="540"/>
      <c r="G47" s="541"/>
      <c r="H47" s="539"/>
      <c r="I47" s="540"/>
      <c r="J47" s="540"/>
      <c r="K47" s="540"/>
      <c r="L47" s="540"/>
      <c r="M47" s="540"/>
      <c r="N47" s="541"/>
      <c r="O47" s="570"/>
      <c r="P47" s="570"/>
      <c r="Q47" s="570"/>
      <c r="R47" s="570"/>
      <c r="S47" s="594"/>
      <c r="T47" s="641"/>
      <c r="U47" s="211"/>
      <c r="V47" s="211"/>
      <c r="W47" s="212"/>
      <c r="X47" s="212"/>
      <c r="Y47" s="212"/>
    </row>
    <row r="48" spans="1:28" x14ac:dyDescent="0.25">
      <c r="A48" s="223">
        <v>1</v>
      </c>
      <c r="B48" s="35"/>
      <c r="C48" s="178" t="str">
        <f>IFERROR(VLOOKUP(B48,Deelnemersoverzicht!B$7:C$21,2,0),"")</f>
        <v/>
      </c>
      <c r="D48" s="542"/>
      <c r="E48" s="543"/>
      <c r="F48" s="543"/>
      <c r="G48" s="544"/>
      <c r="H48" s="542"/>
      <c r="I48" s="543"/>
      <c r="J48" s="543"/>
      <c r="K48" s="543"/>
      <c r="L48" s="543"/>
      <c r="M48" s="543"/>
      <c r="N48" s="544"/>
      <c r="O48" s="36"/>
      <c r="P48" s="27"/>
      <c r="Q48" s="194"/>
      <c r="R48" s="411"/>
      <c r="S48" s="356">
        <f t="shared" ref="S48:S67" si="6">O48*P48*R48</f>
        <v>0</v>
      </c>
      <c r="T48" s="205">
        <f>IFERROR(IF(IF(AND($Q$7="Art. 25 AGVV",$S$9&gt;0%,C48="Klein",Q48="Industriëel onderzoek"),P48*0.8),P48*0.8,P48*(D49+R48+$S$9)),0)</f>
        <v>0</v>
      </c>
      <c r="U48" s="412">
        <f>IFERROR(+T48*(1+T$9+E49),"")</f>
        <v>0</v>
      </c>
      <c r="V48" s="412">
        <f>IFERROR(+U48*(1+U$9+F49),"")</f>
        <v>0</v>
      </c>
      <c r="W48" s="412">
        <f>IFERROR(+V48*(1+V$9+G49),"")</f>
        <v>0</v>
      </c>
      <c r="X48" s="212"/>
      <c r="Y48" s="212"/>
    </row>
    <row r="49" spans="1:25" x14ac:dyDescent="0.25">
      <c r="A49" s="223">
        <v>2</v>
      </c>
      <c r="B49" s="23"/>
      <c r="C49" s="178" t="str">
        <f>IFERROR(VLOOKUP(B49,Deelnemersoverzicht!B$7:C$21,2,0),"")</f>
        <v/>
      </c>
      <c r="D49" s="478"/>
      <c r="E49" s="479"/>
      <c r="F49" s="479"/>
      <c r="G49" s="480"/>
      <c r="H49" s="478"/>
      <c r="I49" s="479"/>
      <c r="J49" s="479"/>
      <c r="K49" s="479"/>
      <c r="L49" s="479"/>
      <c r="M49" s="479"/>
      <c r="N49" s="480"/>
      <c r="O49" s="7"/>
      <c r="P49" s="8"/>
      <c r="Q49" s="194"/>
      <c r="R49" s="411"/>
      <c r="S49" s="356">
        <f t="shared" si="6"/>
        <v>0</v>
      </c>
      <c r="T49" s="205">
        <f>IFERROR(IF(IF(AND($Q$7="Art. 25 AGVV",$S$9&gt;0%,C49="Klein",Q49="Industriëel onderzoek"),P49*0.8),P49*0.8,P49*(#REF!+R49+$S$9)),0)</f>
        <v>0</v>
      </c>
      <c r="U49" s="202">
        <f t="shared" ref="U49:U67" si="7">O49*P49</f>
        <v>0</v>
      </c>
      <c r="V49" s="202"/>
      <c r="W49" s="212"/>
      <c r="X49" s="212"/>
      <c r="Y49" s="212"/>
    </row>
    <row r="50" spans="1:25" x14ac:dyDescent="0.25">
      <c r="A50" s="223">
        <v>3</v>
      </c>
      <c r="B50" s="23"/>
      <c r="C50" s="178" t="str">
        <f>IFERROR(VLOOKUP(B50,Deelnemersoverzicht!B$7:C$21,2,0),"")</f>
        <v/>
      </c>
      <c r="D50" s="478"/>
      <c r="E50" s="479"/>
      <c r="F50" s="479"/>
      <c r="G50" s="480"/>
      <c r="H50" s="478"/>
      <c r="I50" s="479"/>
      <c r="J50" s="479"/>
      <c r="K50" s="479"/>
      <c r="L50" s="479"/>
      <c r="M50" s="479"/>
      <c r="N50" s="480"/>
      <c r="O50" s="7"/>
      <c r="P50" s="8"/>
      <c r="Q50" s="194"/>
      <c r="R50" s="411"/>
      <c r="S50" s="356">
        <f t="shared" si="6"/>
        <v>0</v>
      </c>
      <c r="T50" s="205">
        <f t="shared" ref="T50:T67" si="8">IFERROR(IF(IF(AND($Q$7="Art. 25 AGVV",$S$9&gt;0%,C50="Klein",Q50="Industriëel onderzoek"),P50*0.8),P50*0.8,P50*(D50+R50+$S$9)),0)</f>
        <v>0</v>
      </c>
      <c r="U50" s="202">
        <f t="shared" si="7"/>
        <v>0</v>
      </c>
      <c r="V50" s="202"/>
      <c r="W50" s="212"/>
      <c r="X50" s="212"/>
      <c r="Y50" s="212"/>
    </row>
    <row r="51" spans="1:25" x14ac:dyDescent="0.25">
      <c r="A51" s="223">
        <v>4</v>
      </c>
      <c r="B51" s="23"/>
      <c r="C51" s="178" t="str">
        <f>IFERROR(VLOOKUP(B51,Deelnemersoverzicht!B$7:C$21,2,0),"")</f>
        <v/>
      </c>
      <c r="D51" s="478"/>
      <c r="E51" s="479"/>
      <c r="F51" s="479"/>
      <c r="G51" s="480"/>
      <c r="H51" s="478"/>
      <c r="I51" s="479"/>
      <c r="J51" s="479"/>
      <c r="K51" s="479"/>
      <c r="L51" s="479"/>
      <c r="M51" s="479"/>
      <c r="N51" s="480"/>
      <c r="O51" s="7"/>
      <c r="P51" s="8"/>
      <c r="Q51" s="194"/>
      <c r="R51" s="411"/>
      <c r="S51" s="356">
        <f t="shared" si="6"/>
        <v>0</v>
      </c>
      <c r="T51" s="205">
        <f t="shared" si="8"/>
        <v>0</v>
      </c>
      <c r="U51" s="202">
        <f t="shared" si="7"/>
        <v>0</v>
      </c>
      <c r="V51" s="202"/>
      <c r="W51" s="212"/>
      <c r="X51" s="212"/>
      <c r="Y51" s="212"/>
    </row>
    <row r="52" spans="1:25" x14ac:dyDescent="0.25">
      <c r="A52" s="223">
        <v>5</v>
      </c>
      <c r="B52" s="23"/>
      <c r="C52" s="178" t="str">
        <f>IFERROR(VLOOKUP(B52,Deelnemersoverzicht!B$7:C$21,2,0),"")</f>
        <v/>
      </c>
      <c r="D52" s="478"/>
      <c r="E52" s="479"/>
      <c r="F52" s="479"/>
      <c r="G52" s="480"/>
      <c r="H52" s="478"/>
      <c r="I52" s="479"/>
      <c r="J52" s="479"/>
      <c r="K52" s="479"/>
      <c r="L52" s="479"/>
      <c r="M52" s="479"/>
      <c r="N52" s="480"/>
      <c r="O52" s="7"/>
      <c r="P52" s="8"/>
      <c r="Q52" s="194"/>
      <c r="R52" s="411"/>
      <c r="S52" s="356">
        <f t="shared" si="6"/>
        <v>0</v>
      </c>
      <c r="T52" s="205">
        <f t="shared" si="8"/>
        <v>0</v>
      </c>
      <c r="U52" s="202">
        <f t="shared" si="7"/>
        <v>0</v>
      </c>
      <c r="V52" s="202"/>
      <c r="W52" s="212"/>
      <c r="X52" s="212"/>
      <c r="Y52" s="212"/>
    </row>
    <row r="53" spans="1:25" x14ac:dyDescent="0.25">
      <c r="A53" s="223">
        <v>6</v>
      </c>
      <c r="B53" s="23"/>
      <c r="C53" s="178" t="str">
        <f>IFERROR(VLOOKUP(B53,Deelnemersoverzicht!B$7:C$21,2,0),"")</f>
        <v/>
      </c>
      <c r="D53" s="478"/>
      <c r="E53" s="479"/>
      <c r="F53" s="479"/>
      <c r="G53" s="480"/>
      <c r="H53" s="484"/>
      <c r="I53" s="485"/>
      <c r="J53" s="485"/>
      <c r="K53" s="485"/>
      <c r="L53" s="485"/>
      <c r="M53" s="485"/>
      <c r="N53" s="486"/>
      <c r="O53" s="7"/>
      <c r="P53" s="8"/>
      <c r="Q53" s="194"/>
      <c r="R53" s="411"/>
      <c r="S53" s="356">
        <f t="shared" si="6"/>
        <v>0</v>
      </c>
      <c r="T53" s="205">
        <f t="shared" si="8"/>
        <v>0</v>
      </c>
      <c r="U53" s="202">
        <f t="shared" si="7"/>
        <v>0</v>
      </c>
      <c r="V53" s="202"/>
      <c r="W53" s="212"/>
      <c r="X53" s="212"/>
      <c r="Y53" s="212"/>
    </row>
    <row r="54" spans="1:25" x14ac:dyDescent="0.25">
      <c r="A54" s="223">
        <v>7</v>
      </c>
      <c r="B54" s="23"/>
      <c r="C54" s="178" t="str">
        <f>IFERROR(VLOOKUP(B54,Deelnemersoverzicht!B$7:C$21,2,0),"")</f>
        <v/>
      </c>
      <c r="D54" s="478"/>
      <c r="E54" s="479"/>
      <c r="F54" s="479"/>
      <c r="G54" s="480"/>
      <c r="H54" s="484"/>
      <c r="I54" s="485"/>
      <c r="J54" s="485"/>
      <c r="K54" s="485"/>
      <c r="L54" s="485"/>
      <c r="M54" s="485"/>
      <c r="N54" s="486"/>
      <c r="O54" s="7"/>
      <c r="P54" s="8"/>
      <c r="Q54" s="194"/>
      <c r="R54" s="411"/>
      <c r="S54" s="356">
        <f t="shared" si="6"/>
        <v>0</v>
      </c>
      <c r="T54" s="205">
        <f t="shared" si="8"/>
        <v>0</v>
      </c>
      <c r="U54" s="202">
        <f t="shared" si="7"/>
        <v>0</v>
      </c>
      <c r="V54" s="202"/>
      <c r="W54" s="212"/>
      <c r="X54" s="212"/>
      <c r="Y54" s="212"/>
    </row>
    <row r="55" spans="1:25" x14ac:dyDescent="0.25">
      <c r="A55" s="223">
        <v>8</v>
      </c>
      <c r="B55" s="23"/>
      <c r="C55" s="178" t="str">
        <f>IFERROR(VLOOKUP(B55,Deelnemersoverzicht!B$7:C$21,2,0),"")</f>
        <v/>
      </c>
      <c r="D55" s="478"/>
      <c r="E55" s="479"/>
      <c r="F55" s="479"/>
      <c r="G55" s="480"/>
      <c r="H55" s="484"/>
      <c r="I55" s="485"/>
      <c r="J55" s="485"/>
      <c r="K55" s="485"/>
      <c r="L55" s="485"/>
      <c r="M55" s="485"/>
      <c r="N55" s="486"/>
      <c r="O55" s="7"/>
      <c r="P55" s="8"/>
      <c r="Q55" s="194"/>
      <c r="R55" s="411"/>
      <c r="S55" s="356">
        <f t="shared" si="6"/>
        <v>0</v>
      </c>
      <c r="T55" s="205">
        <f t="shared" si="8"/>
        <v>0</v>
      </c>
      <c r="U55" s="202">
        <f t="shared" si="7"/>
        <v>0</v>
      </c>
      <c r="V55" s="202"/>
      <c r="W55" s="212"/>
      <c r="X55" s="212"/>
      <c r="Y55" s="212"/>
    </row>
    <row r="56" spans="1:25" x14ac:dyDescent="0.25">
      <c r="A56" s="223">
        <v>9</v>
      </c>
      <c r="B56" s="23"/>
      <c r="C56" s="178" t="str">
        <f>IFERROR(VLOOKUP(B56,Deelnemersoverzicht!B$7:C$21,2,0),"")</f>
        <v/>
      </c>
      <c r="D56" s="478"/>
      <c r="E56" s="479"/>
      <c r="F56" s="479"/>
      <c r="G56" s="480"/>
      <c r="H56" s="484"/>
      <c r="I56" s="485"/>
      <c r="J56" s="485"/>
      <c r="K56" s="485"/>
      <c r="L56" s="485"/>
      <c r="M56" s="485"/>
      <c r="N56" s="486"/>
      <c r="O56" s="7"/>
      <c r="P56" s="8"/>
      <c r="Q56" s="194"/>
      <c r="R56" s="411"/>
      <c r="S56" s="356">
        <f t="shared" si="6"/>
        <v>0</v>
      </c>
      <c r="T56" s="205">
        <f t="shared" si="8"/>
        <v>0</v>
      </c>
      <c r="U56" s="202">
        <f t="shared" si="7"/>
        <v>0</v>
      </c>
      <c r="V56" s="202"/>
      <c r="W56" s="212"/>
      <c r="X56" s="212"/>
      <c r="Y56" s="212"/>
    </row>
    <row r="57" spans="1:25" x14ac:dyDescent="0.25">
      <c r="A57" s="223">
        <v>10</v>
      </c>
      <c r="B57" s="23"/>
      <c r="C57" s="178" t="str">
        <f>IFERROR(VLOOKUP(B57,Deelnemersoverzicht!B$7:C$21,2,0),"")</f>
        <v/>
      </c>
      <c r="D57" s="478"/>
      <c r="E57" s="479"/>
      <c r="F57" s="479"/>
      <c r="G57" s="480"/>
      <c r="H57" s="484"/>
      <c r="I57" s="485"/>
      <c r="J57" s="485"/>
      <c r="K57" s="485"/>
      <c r="L57" s="485"/>
      <c r="M57" s="485"/>
      <c r="N57" s="486"/>
      <c r="O57" s="7"/>
      <c r="P57" s="8"/>
      <c r="Q57" s="194"/>
      <c r="R57" s="411"/>
      <c r="S57" s="356">
        <f t="shared" si="6"/>
        <v>0</v>
      </c>
      <c r="T57" s="205">
        <f t="shared" si="8"/>
        <v>0</v>
      </c>
      <c r="U57" s="202">
        <f t="shared" si="7"/>
        <v>0</v>
      </c>
      <c r="V57" s="202"/>
      <c r="W57" s="212"/>
      <c r="X57" s="212"/>
      <c r="Y57" s="212"/>
    </row>
    <row r="58" spans="1:25" x14ac:dyDescent="0.25">
      <c r="A58" s="223">
        <v>11</v>
      </c>
      <c r="B58" s="23"/>
      <c r="C58" s="178" t="str">
        <f>IFERROR(VLOOKUP(B58,Deelnemersoverzicht!B$7:C$21,2,0),"")</f>
        <v/>
      </c>
      <c r="D58" s="478"/>
      <c r="E58" s="479"/>
      <c r="F58" s="479"/>
      <c r="G58" s="480"/>
      <c r="H58" s="484"/>
      <c r="I58" s="485"/>
      <c r="J58" s="485"/>
      <c r="K58" s="485"/>
      <c r="L58" s="485"/>
      <c r="M58" s="485"/>
      <c r="N58" s="486"/>
      <c r="O58" s="7"/>
      <c r="P58" s="8"/>
      <c r="Q58" s="194"/>
      <c r="R58" s="411"/>
      <c r="S58" s="356">
        <f t="shared" si="6"/>
        <v>0</v>
      </c>
      <c r="T58" s="205">
        <f t="shared" si="8"/>
        <v>0</v>
      </c>
      <c r="U58" s="202">
        <f t="shared" si="7"/>
        <v>0</v>
      </c>
      <c r="V58" s="202"/>
      <c r="W58" s="212"/>
      <c r="X58" s="212"/>
      <c r="Y58" s="212"/>
    </row>
    <row r="59" spans="1:25" x14ac:dyDescent="0.25">
      <c r="A59" s="223">
        <v>12</v>
      </c>
      <c r="B59" s="23"/>
      <c r="C59" s="178" t="str">
        <f>IFERROR(VLOOKUP(B59,Deelnemersoverzicht!B$7:C$21,2,0),"")</f>
        <v/>
      </c>
      <c r="D59" s="478"/>
      <c r="E59" s="479"/>
      <c r="F59" s="479"/>
      <c r="G59" s="480"/>
      <c r="H59" s="484"/>
      <c r="I59" s="485"/>
      <c r="J59" s="485"/>
      <c r="K59" s="485"/>
      <c r="L59" s="485"/>
      <c r="M59" s="485"/>
      <c r="N59" s="486"/>
      <c r="O59" s="7"/>
      <c r="P59" s="8"/>
      <c r="Q59" s="194"/>
      <c r="R59" s="411"/>
      <c r="S59" s="356">
        <f t="shared" si="6"/>
        <v>0</v>
      </c>
      <c r="T59" s="205">
        <f t="shared" si="8"/>
        <v>0</v>
      </c>
      <c r="U59" s="202">
        <f t="shared" si="7"/>
        <v>0</v>
      </c>
      <c r="V59" s="202"/>
      <c r="W59" s="212"/>
      <c r="X59" s="212"/>
      <c r="Y59" s="212"/>
    </row>
    <row r="60" spans="1:25" x14ac:dyDescent="0.25">
      <c r="A60" s="223">
        <v>13</v>
      </c>
      <c r="B60" s="23"/>
      <c r="C60" s="178" t="str">
        <f>IFERROR(VLOOKUP(B60,Deelnemersoverzicht!B$7:C$21,2,0),"")</f>
        <v/>
      </c>
      <c r="D60" s="478"/>
      <c r="E60" s="479"/>
      <c r="F60" s="479"/>
      <c r="G60" s="480"/>
      <c r="H60" s="484"/>
      <c r="I60" s="485"/>
      <c r="J60" s="485"/>
      <c r="K60" s="485"/>
      <c r="L60" s="485"/>
      <c r="M60" s="485"/>
      <c r="N60" s="486"/>
      <c r="O60" s="7"/>
      <c r="P60" s="8"/>
      <c r="Q60" s="194"/>
      <c r="R60" s="411"/>
      <c r="S60" s="356">
        <f t="shared" si="6"/>
        <v>0</v>
      </c>
      <c r="T60" s="205">
        <f t="shared" si="8"/>
        <v>0</v>
      </c>
      <c r="U60" s="202">
        <f t="shared" si="7"/>
        <v>0</v>
      </c>
      <c r="V60" s="202"/>
      <c r="W60" s="212"/>
      <c r="X60" s="212"/>
      <c r="Y60" s="212"/>
    </row>
    <row r="61" spans="1:25" x14ac:dyDescent="0.25">
      <c r="A61" s="223">
        <v>14</v>
      </c>
      <c r="B61" s="23"/>
      <c r="C61" s="178" t="str">
        <f>IFERROR(VLOOKUP(B61,Deelnemersoverzicht!B$7:C$21,2,0),"")</f>
        <v/>
      </c>
      <c r="D61" s="478"/>
      <c r="E61" s="479"/>
      <c r="F61" s="479"/>
      <c r="G61" s="480"/>
      <c r="H61" s="484"/>
      <c r="I61" s="485"/>
      <c r="J61" s="485"/>
      <c r="K61" s="485"/>
      <c r="L61" s="485"/>
      <c r="M61" s="485"/>
      <c r="N61" s="486"/>
      <c r="O61" s="7"/>
      <c r="P61" s="8"/>
      <c r="Q61" s="194"/>
      <c r="R61" s="411"/>
      <c r="S61" s="356">
        <f t="shared" si="6"/>
        <v>0</v>
      </c>
      <c r="T61" s="205">
        <f t="shared" si="8"/>
        <v>0</v>
      </c>
      <c r="U61" s="202">
        <f t="shared" si="7"/>
        <v>0</v>
      </c>
      <c r="V61" s="202"/>
      <c r="W61" s="212"/>
      <c r="X61" s="212"/>
      <c r="Y61" s="212"/>
    </row>
    <row r="62" spans="1:25" x14ac:dyDescent="0.25">
      <c r="A62" s="223">
        <v>15</v>
      </c>
      <c r="B62" s="23"/>
      <c r="C62" s="178" t="str">
        <f>IFERROR(VLOOKUP(B62,Deelnemersoverzicht!B$7:C$21,2,0),"")</f>
        <v/>
      </c>
      <c r="D62" s="478"/>
      <c r="E62" s="479"/>
      <c r="F62" s="479"/>
      <c r="G62" s="480"/>
      <c r="H62" s="484"/>
      <c r="I62" s="485"/>
      <c r="J62" s="485"/>
      <c r="K62" s="485"/>
      <c r="L62" s="485"/>
      <c r="M62" s="485"/>
      <c r="N62" s="486"/>
      <c r="O62" s="7"/>
      <c r="P62" s="8"/>
      <c r="Q62" s="194"/>
      <c r="R62" s="411"/>
      <c r="S62" s="356">
        <f t="shared" si="6"/>
        <v>0</v>
      </c>
      <c r="T62" s="205">
        <f t="shared" si="8"/>
        <v>0</v>
      </c>
      <c r="U62" s="202">
        <f t="shared" si="7"/>
        <v>0</v>
      </c>
      <c r="V62" s="202"/>
      <c r="W62" s="212"/>
      <c r="X62" s="212"/>
      <c r="Y62" s="212"/>
    </row>
    <row r="63" spans="1:25" x14ac:dyDescent="0.25">
      <c r="A63" s="223">
        <v>16</v>
      </c>
      <c r="B63" s="23"/>
      <c r="C63" s="178" t="str">
        <f>IFERROR(VLOOKUP(B63,Deelnemersoverzicht!B$7:C$21,2,0),"")</f>
        <v/>
      </c>
      <c r="D63" s="478"/>
      <c r="E63" s="479"/>
      <c r="F63" s="479"/>
      <c r="G63" s="480"/>
      <c r="H63" s="484"/>
      <c r="I63" s="485"/>
      <c r="J63" s="485"/>
      <c r="K63" s="485"/>
      <c r="L63" s="485"/>
      <c r="M63" s="485"/>
      <c r="N63" s="486"/>
      <c r="O63" s="7"/>
      <c r="P63" s="8"/>
      <c r="Q63" s="194"/>
      <c r="R63" s="411"/>
      <c r="S63" s="356">
        <f t="shared" si="6"/>
        <v>0</v>
      </c>
      <c r="T63" s="205">
        <f t="shared" si="8"/>
        <v>0</v>
      </c>
      <c r="U63" s="202">
        <f t="shared" si="7"/>
        <v>0</v>
      </c>
      <c r="V63" s="202"/>
      <c r="W63" s="212"/>
      <c r="X63" s="212"/>
      <c r="Y63" s="212"/>
    </row>
    <row r="64" spans="1:25" x14ac:dyDescent="0.25">
      <c r="A64" s="223">
        <v>17</v>
      </c>
      <c r="B64" s="23"/>
      <c r="C64" s="178" t="str">
        <f>IFERROR(VLOOKUP(B64,Deelnemersoverzicht!B$7:C$21,2,0),"")</f>
        <v/>
      </c>
      <c r="D64" s="478"/>
      <c r="E64" s="479"/>
      <c r="F64" s="479"/>
      <c r="G64" s="480"/>
      <c r="H64" s="484"/>
      <c r="I64" s="485"/>
      <c r="J64" s="485"/>
      <c r="K64" s="485"/>
      <c r="L64" s="485"/>
      <c r="M64" s="485"/>
      <c r="N64" s="486"/>
      <c r="O64" s="7"/>
      <c r="P64" s="8"/>
      <c r="Q64" s="194"/>
      <c r="R64" s="411"/>
      <c r="S64" s="356">
        <f t="shared" si="6"/>
        <v>0</v>
      </c>
      <c r="T64" s="205">
        <f t="shared" si="8"/>
        <v>0</v>
      </c>
      <c r="U64" s="202">
        <f t="shared" si="7"/>
        <v>0</v>
      </c>
      <c r="V64" s="202"/>
      <c r="W64" s="212"/>
      <c r="X64" s="212"/>
      <c r="Y64" s="212"/>
    </row>
    <row r="65" spans="1:26" x14ac:dyDescent="0.25">
      <c r="A65" s="223">
        <v>18</v>
      </c>
      <c r="B65" s="23"/>
      <c r="C65" s="178" t="str">
        <f>IFERROR(VLOOKUP(B65,Deelnemersoverzicht!B$7:C$21,2,0),"")</f>
        <v/>
      </c>
      <c r="D65" s="478"/>
      <c r="E65" s="479"/>
      <c r="F65" s="479"/>
      <c r="G65" s="480"/>
      <c r="H65" s="484"/>
      <c r="I65" s="485"/>
      <c r="J65" s="485"/>
      <c r="K65" s="485"/>
      <c r="L65" s="485"/>
      <c r="M65" s="485"/>
      <c r="N65" s="486"/>
      <c r="O65" s="7"/>
      <c r="P65" s="8"/>
      <c r="Q65" s="194"/>
      <c r="R65" s="411"/>
      <c r="S65" s="356">
        <f t="shared" si="6"/>
        <v>0</v>
      </c>
      <c r="T65" s="205">
        <f t="shared" si="8"/>
        <v>0</v>
      </c>
      <c r="U65" s="202">
        <f t="shared" si="7"/>
        <v>0</v>
      </c>
      <c r="V65" s="202"/>
      <c r="W65" s="212"/>
      <c r="X65" s="212"/>
      <c r="Y65" s="212"/>
    </row>
    <row r="66" spans="1:26" x14ac:dyDescent="0.25">
      <c r="A66" s="223">
        <v>19</v>
      </c>
      <c r="B66" s="23"/>
      <c r="C66" s="178" t="str">
        <f>IFERROR(VLOOKUP(B66,Deelnemersoverzicht!B$7:C$21,2,0),"")</f>
        <v/>
      </c>
      <c r="D66" s="478"/>
      <c r="E66" s="479"/>
      <c r="F66" s="479"/>
      <c r="G66" s="480"/>
      <c r="H66" s="484"/>
      <c r="I66" s="485"/>
      <c r="J66" s="485"/>
      <c r="K66" s="485"/>
      <c r="L66" s="485"/>
      <c r="M66" s="485"/>
      <c r="N66" s="486"/>
      <c r="O66" s="7"/>
      <c r="P66" s="8"/>
      <c r="Q66" s="194"/>
      <c r="R66" s="411"/>
      <c r="S66" s="356">
        <f t="shared" si="6"/>
        <v>0</v>
      </c>
      <c r="T66" s="205">
        <f t="shared" si="8"/>
        <v>0</v>
      </c>
      <c r="U66" s="202">
        <f t="shared" si="7"/>
        <v>0</v>
      </c>
      <c r="V66" s="202"/>
      <c r="W66" s="212"/>
      <c r="X66" s="212"/>
      <c r="Y66" s="212"/>
    </row>
    <row r="67" spans="1:26" ht="15.75" thickBot="1" x14ac:dyDescent="0.3">
      <c r="A67" s="224">
        <v>20</v>
      </c>
      <c r="B67" s="24"/>
      <c r="C67" s="178" t="str">
        <f>IFERROR(VLOOKUP(B67,Deelnemersoverzicht!B$7:C$21,2,0),"")</f>
        <v/>
      </c>
      <c r="D67" s="515"/>
      <c r="E67" s="516"/>
      <c r="F67" s="516"/>
      <c r="G67" s="517"/>
      <c r="H67" s="481"/>
      <c r="I67" s="482"/>
      <c r="J67" s="482"/>
      <c r="K67" s="482"/>
      <c r="L67" s="482"/>
      <c r="M67" s="482"/>
      <c r="N67" s="483"/>
      <c r="O67" s="33"/>
      <c r="P67" s="34"/>
      <c r="Q67" s="194"/>
      <c r="R67" s="411"/>
      <c r="S67" s="356">
        <f t="shared" si="6"/>
        <v>0</v>
      </c>
      <c r="T67" s="205">
        <f t="shared" si="8"/>
        <v>0</v>
      </c>
      <c r="U67" s="202">
        <f t="shared" si="7"/>
        <v>0</v>
      </c>
      <c r="V67" s="202"/>
      <c r="W67" s="212"/>
      <c r="X67" s="212"/>
      <c r="Y67" s="212"/>
    </row>
    <row r="68" spans="1:26" ht="15.75" thickBot="1" x14ac:dyDescent="0.3">
      <c r="A68" s="398"/>
      <c r="B68" s="238" t="s">
        <v>133</v>
      </c>
      <c r="C68" s="225"/>
      <c r="D68" s="413"/>
      <c r="E68" s="487"/>
      <c r="F68" s="488"/>
      <c r="G68" s="511"/>
      <c r="H68" s="512"/>
      <c r="I68" s="513"/>
      <c r="J68" s="513"/>
      <c r="K68" s="513"/>
      <c r="L68" s="513"/>
      <c r="M68" s="513"/>
      <c r="N68" s="514"/>
      <c r="O68" s="238"/>
      <c r="P68" s="400"/>
      <c r="Q68" s="400"/>
      <c r="R68" s="400"/>
      <c r="S68" s="359">
        <f>SUM(S48:S67)</f>
        <v>0</v>
      </c>
      <c r="T68" s="207">
        <f>SUM(T48:T67)</f>
        <v>0</v>
      </c>
      <c r="U68" s="211"/>
      <c r="V68" s="211"/>
      <c r="W68" s="212"/>
      <c r="X68" s="212"/>
      <c r="Y68" s="212"/>
    </row>
    <row r="69" spans="1:26" x14ac:dyDescent="0.25">
      <c r="A69" s="405"/>
      <c r="B69" s="405"/>
      <c r="C69" s="226"/>
      <c r="D69" s="414"/>
      <c r="F69" s="405"/>
      <c r="G69" s="405"/>
      <c r="H69" s="211"/>
      <c r="I69" s="211"/>
      <c r="J69" s="211"/>
      <c r="K69" s="211"/>
      <c r="L69" s="211"/>
      <c r="M69" s="211"/>
      <c r="N69" s="211"/>
      <c r="O69" s="211"/>
      <c r="P69" s="211"/>
      <c r="Q69" s="211"/>
      <c r="R69" s="211"/>
      <c r="S69" s="211"/>
      <c r="T69" s="211"/>
      <c r="U69" s="211"/>
      <c r="V69" s="211"/>
      <c r="W69" s="211"/>
      <c r="X69" s="212"/>
      <c r="Y69" s="212"/>
      <c r="Z69" s="212"/>
    </row>
    <row r="70" spans="1:26" ht="12.75" customHeight="1" x14ac:dyDescent="0.25">
      <c r="A70" s="211"/>
      <c r="B70" s="211"/>
      <c r="C70" s="211"/>
      <c r="D70" s="211"/>
      <c r="E70" s="211"/>
      <c r="F70" s="211"/>
      <c r="G70" s="211"/>
      <c r="H70" s="211"/>
      <c r="I70" s="211"/>
      <c r="J70" s="211"/>
      <c r="K70" s="211"/>
      <c r="L70" s="211"/>
      <c r="M70" s="211"/>
      <c r="N70" s="211"/>
      <c r="O70" s="211"/>
      <c r="P70" s="211"/>
      <c r="Q70" s="211"/>
      <c r="R70" s="211"/>
      <c r="S70" s="211"/>
      <c r="T70" s="211"/>
      <c r="U70" s="211"/>
      <c r="V70" s="211"/>
      <c r="W70" s="211"/>
      <c r="X70" s="212"/>
      <c r="Y70" s="212"/>
      <c r="Z70" s="212"/>
    </row>
    <row r="71" spans="1:26" x14ac:dyDescent="0.25">
      <c r="A71" s="227" t="s">
        <v>140</v>
      </c>
      <c r="B71" s="397"/>
      <c r="C71" s="211"/>
      <c r="D71" s="211"/>
      <c r="E71" s="211"/>
      <c r="F71" s="211"/>
      <c r="G71" s="211"/>
      <c r="H71" s="211"/>
      <c r="I71" s="211"/>
      <c r="J71" s="211"/>
      <c r="K71" s="211"/>
      <c r="L71" s="211"/>
      <c r="M71" s="211"/>
      <c r="N71" s="211"/>
      <c r="O71" s="211"/>
      <c r="P71" s="211"/>
      <c r="Q71" s="211"/>
      <c r="R71" s="211"/>
      <c r="S71" s="211"/>
      <c r="T71" s="211"/>
      <c r="U71" s="211"/>
      <c r="V71" s="211"/>
      <c r="W71" s="211"/>
      <c r="X71" s="212"/>
      <c r="Y71" s="212"/>
      <c r="Z71" s="212"/>
    </row>
    <row r="72" spans="1:26" ht="6" customHeight="1" thickBot="1" x14ac:dyDescent="0.3">
      <c r="A72" s="397"/>
      <c r="B72" s="397"/>
      <c r="C72" s="211"/>
      <c r="D72" s="211"/>
      <c r="E72" s="211"/>
      <c r="F72" s="211"/>
      <c r="G72" s="211"/>
      <c r="H72" s="211"/>
      <c r="I72" s="211"/>
      <c r="J72" s="211"/>
      <c r="K72" s="211"/>
      <c r="L72" s="211"/>
      <c r="M72" s="211"/>
      <c r="N72" s="211"/>
      <c r="O72" s="211"/>
      <c r="P72" s="211"/>
      <c r="Q72" s="211"/>
      <c r="R72" s="211"/>
      <c r="S72" s="211"/>
      <c r="T72" s="211"/>
      <c r="U72" s="211"/>
      <c r="V72" s="211"/>
      <c r="W72" s="211"/>
      <c r="X72" s="212"/>
      <c r="Y72" s="212"/>
      <c r="Z72" s="212"/>
    </row>
    <row r="73" spans="1:26" ht="15" customHeight="1" x14ac:dyDescent="0.25">
      <c r="A73" s="576" t="s">
        <v>88</v>
      </c>
      <c r="B73" s="585" t="s">
        <v>89</v>
      </c>
      <c r="C73" s="518" t="s">
        <v>118</v>
      </c>
      <c r="D73" s="505" t="s">
        <v>141</v>
      </c>
      <c r="E73" s="506"/>
      <c r="F73" s="506"/>
      <c r="G73" s="506"/>
      <c r="H73" s="506"/>
      <c r="I73" s="506"/>
      <c r="J73" s="506"/>
      <c r="K73" s="506"/>
      <c r="L73" s="506"/>
      <c r="M73" s="506"/>
      <c r="N73" s="506"/>
      <c r="O73" s="507"/>
      <c r="P73" s="597" t="s">
        <v>142</v>
      </c>
      <c r="Q73" s="569" t="s">
        <v>129</v>
      </c>
      <c r="R73" s="569" t="s">
        <v>130</v>
      </c>
      <c r="S73" s="593" t="s">
        <v>131</v>
      </c>
      <c r="T73" s="640" t="s">
        <v>132</v>
      </c>
      <c r="U73" s="211"/>
      <c r="V73" s="211"/>
      <c r="W73" s="212"/>
      <c r="X73" s="212"/>
      <c r="Y73" s="212"/>
    </row>
    <row r="74" spans="1:26" ht="15.75" thickBot="1" x14ac:dyDescent="0.3">
      <c r="A74" s="577"/>
      <c r="B74" s="587"/>
      <c r="C74" s="524"/>
      <c r="D74" s="508"/>
      <c r="E74" s="509"/>
      <c r="F74" s="509"/>
      <c r="G74" s="509"/>
      <c r="H74" s="509"/>
      <c r="I74" s="509"/>
      <c r="J74" s="509"/>
      <c r="K74" s="509"/>
      <c r="L74" s="509"/>
      <c r="M74" s="509"/>
      <c r="N74" s="509"/>
      <c r="O74" s="510"/>
      <c r="P74" s="598"/>
      <c r="Q74" s="570"/>
      <c r="R74" s="570"/>
      <c r="S74" s="594"/>
      <c r="T74" s="641"/>
      <c r="U74" s="211"/>
      <c r="V74" s="211"/>
      <c r="W74" s="212"/>
      <c r="X74" s="212"/>
      <c r="Y74" s="212"/>
    </row>
    <row r="75" spans="1:26" x14ac:dyDescent="0.25">
      <c r="A75" s="415">
        <v>1</v>
      </c>
      <c r="B75" s="35"/>
      <c r="C75" s="178" t="str">
        <f>IFERROR(VLOOKUP(B75,Deelnemersoverzicht!B$7:C$21,2,0),"")</f>
        <v/>
      </c>
      <c r="D75" s="475"/>
      <c r="E75" s="476"/>
      <c r="F75" s="476"/>
      <c r="G75" s="476"/>
      <c r="H75" s="476"/>
      <c r="I75" s="476"/>
      <c r="J75" s="476"/>
      <c r="K75" s="476"/>
      <c r="L75" s="476"/>
      <c r="M75" s="476"/>
      <c r="N75" s="476"/>
      <c r="O75" s="477"/>
      <c r="P75" s="54"/>
      <c r="Q75" s="194"/>
      <c r="R75" s="332">
        <v>1</v>
      </c>
      <c r="S75" s="356">
        <f t="shared" ref="S75:S89" si="9">+P75*R75</f>
        <v>0</v>
      </c>
      <c r="T75" s="205">
        <f t="shared" ref="T75:T89" si="10">IFERROR(IF(IF(AND($Q$7="Art. 25 AGVV",$S$9&gt;0%,C75="Klein",Q75="Industriëel onderzoek"),P75*0.8),P75*0.8,P75*(D75+R75+$S$9)),0)</f>
        <v>0</v>
      </c>
      <c r="U75" s="211"/>
      <c r="V75" s="211"/>
      <c r="W75" s="212"/>
      <c r="X75" s="212"/>
      <c r="Y75" s="212"/>
    </row>
    <row r="76" spans="1:26" x14ac:dyDescent="0.25">
      <c r="A76" s="415">
        <v>2</v>
      </c>
      <c r="B76" s="23"/>
      <c r="C76" s="178" t="str">
        <f>IFERROR(VLOOKUP(B76,Deelnemersoverzicht!B$7:C$21,2,0),"")</f>
        <v/>
      </c>
      <c r="D76" s="484"/>
      <c r="E76" s="485"/>
      <c r="F76" s="485"/>
      <c r="G76" s="485"/>
      <c r="H76" s="485"/>
      <c r="I76" s="485"/>
      <c r="J76" s="485"/>
      <c r="K76" s="485"/>
      <c r="L76" s="485"/>
      <c r="M76" s="485"/>
      <c r="N76" s="485"/>
      <c r="O76" s="486"/>
      <c r="P76" s="55"/>
      <c r="Q76" s="194"/>
      <c r="R76" s="332">
        <v>1</v>
      </c>
      <c r="S76" s="356">
        <f t="shared" si="9"/>
        <v>0</v>
      </c>
      <c r="T76" s="205">
        <f t="shared" si="10"/>
        <v>0</v>
      </c>
      <c r="U76" s="211"/>
      <c r="V76" s="211"/>
      <c r="W76" s="212"/>
      <c r="X76" s="212"/>
      <c r="Y76" s="212"/>
    </row>
    <row r="77" spans="1:26" x14ac:dyDescent="0.25">
      <c r="A77" s="415">
        <v>3</v>
      </c>
      <c r="B77" s="23"/>
      <c r="C77" s="178" t="str">
        <f>IFERROR(VLOOKUP(B77,Deelnemersoverzicht!B$7:C$21,2,0),"")</f>
        <v/>
      </c>
      <c r="D77" s="484"/>
      <c r="E77" s="485"/>
      <c r="F77" s="485"/>
      <c r="G77" s="485"/>
      <c r="H77" s="485"/>
      <c r="I77" s="485"/>
      <c r="J77" s="485"/>
      <c r="K77" s="485"/>
      <c r="L77" s="485"/>
      <c r="M77" s="485"/>
      <c r="N77" s="485"/>
      <c r="O77" s="486"/>
      <c r="P77" s="55"/>
      <c r="Q77" s="194"/>
      <c r="R77" s="332">
        <v>1</v>
      </c>
      <c r="S77" s="356">
        <f t="shared" si="9"/>
        <v>0</v>
      </c>
      <c r="T77" s="205">
        <f t="shared" si="10"/>
        <v>0</v>
      </c>
      <c r="U77" s="211"/>
      <c r="V77" s="211"/>
      <c r="W77" s="212"/>
      <c r="X77" s="212"/>
      <c r="Y77" s="212"/>
    </row>
    <row r="78" spans="1:26" x14ac:dyDescent="0.25">
      <c r="A78" s="415">
        <v>4</v>
      </c>
      <c r="B78" s="23"/>
      <c r="C78" s="178" t="str">
        <f>IFERROR(VLOOKUP(B78,Deelnemersoverzicht!B$7:C$21,2,0),"")</f>
        <v/>
      </c>
      <c r="D78" s="484"/>
      <c r="E78" s="485"/>
      <c r="F78" s="485"/>
      <c r="G78" s="485"/>
      <c r="H78" s="485"/>
      <c r="I78" s="485"/>
      <c r="J78" s="485"/>
      <c r="K78" s="485"/>
      <c r="L78" s="485"/>
      <c r="M78" s="485"/>
      <c r="N78" s="485"/>
      <c r="O78" s="486"/>
      <c r="P78" s="55"/>
      <c r="Q78" s="194"/>
      <c r="R78" s="332">
        <v>1</v>
      </c>
      <c r="S78" s="356">
        <f t="shared" si="9"/>
        <v>0</v>
      </c>
      <c r="T78" s="205">
        <f t="shared" si="10"/>
        <v>0</v>
      </c>
      <c r="U78" s="211"/>
      <c r="V78" s="211"/>
      <c r="W78" s="212"/>
      <c r="X78" s="212"/>
      <c r="Y78" s="212"/>
    </row>
    <row r="79" spans="1:26" x14ac:dyDescent="0.25">
      <c r="A79" s="415">
        <v>5</v>
      </c>
      <c r="B79" s="23"/>
      <c r="C79" s="178" t="str">
        <f>IFERROR(VLOOKUP(B79,Deelnemersoverzicht!B$7:C$21,2,0),"")</f>
        <v/>
      </c>
      <c r="D79" s="484"/>
      <c r="E79" s="485"/>
      <c r="F79" s="485"/>
      <c r="G79" s="485"/>
      <c r="H79" s="485"/>
      <c r="I79" s="485"/>
      <c r="J79" s="485"/>
      <c r="K79" s="485"/>
      <c r="L79" s="485"/>
      <c r="M79" s="485"/>
      <c r="N79" s="485"/>
      <c r="O79" s="486"/>
      <c r="P79" s="55"/>
      <c r="Q79" s="194"/>
      <c r="R79" s="332">
        <v>1</v>
      </c>
      <c r="S79" s="356">
        <f t="shared" si="9"/>
        <v>0</v>
      </c>
      <c r="T79" s="205">
        <f t="shared" si="10"/>
        <v>0</v>
      </c>
      <c r="U79" s="211"/>
      <c r="V79" s="211"/>
      <c r="W79" s="212"/>
      <c r="X79" s="212"/>
      <c r="Y79" s="212"/>
    </row>
    <row r="80" spans="1:26" x14ac:dyDescent="0.25">
      <c r="A80" s="415">
        <v>6</v>
      </c>
      <c r="B80" s="23"/>
      <c r="C80" s="178" t="str">
        <f>IFERROR(VLOOKUP(B80,Deelnemersoverzicht!B$7:C$21,2,0),"")</f>
        <v/>
      </c>
      <c r="D80" s="484"/>
      <c r="E80" s="485"/>
      <c r="F80" s="485"/>
      <c r="G80" s="485"/>
      <c r="H80" s="485"/>
      <c r="I80" s="485"/>
      <c r="J80" s="485"/>
      <c r="K80" s="485"/>
      <c r="L80" s="485"/>
      <c r="M80" s="485"/>
      <c r="N80" s="485"/>
      <c r="O80" s="486"/>
      <c r="P80" s="55"/>
      <c r="Q80" s="194"/>
      <c r="R80" s="332">
        <v>1</v>
      </c>
      <c r="S80" s="356">
        <f t="shared" si="9"/>
        <v>0</v>
      </c>
      <c r="T80" s="205">
        <f t="shared" si="10"/>
        <v>0</v>
      </c>
      <c r="U80" s="211"/>
      <c r="V80" s="211"/>
      <c r="W80" s="212"/>
      <c r="X80" s="212"/>
      <c r="Y80" s="212"/>
    </row>
    <row r="81" spans="1:26" x14ac:dyDescent="0.25">
      <c r="A81" s="415">
        <v>7</v>
      </c>
      <c r="B81" s="23"/>
      <c r="C81" s="178" t="str">
        <f>IFERROR(VLOOKUP(B81,Deelnemersoverzicht!B$7:C$21,2,0),"")</f>
        <v/>
      </c>
      <c r="D81" s="484"/>
      <c r="E81" s="485"/>
      <c r="F81" s="485"/>
      <c r="G81" s="485"/>
      <c r="H81" s="485"/>
      <c r="I81" s="485"/>
      <c r="J81" s="485"/>
      <c r="K81" s="485"/>
      <c r="L81" s="485"/>
      <c r="M81" s="485"/>
      <c r="N81" s="485"/>
      <c r="O81" s="486"/>
      <c r="P81" s="55"/>
      <c r="Q81" s="194"/>
      <c r="R81" s="332">
        <v>1</v>
      </c>
      <c r="S81" s="356">
        <f t="shared" si="9"/>
        <v>0</v>
      </c>
      <c r="T81" s="205">
        <f t="shared" si="10"/>
        <v>0</v>
      </c>
      <c r="U81" s="211"/>
      <c r="V81" s="211"/>
      <c r="W81" s="212"/>
      <c r="X81" s="212"/>
      <c r="Y81" s="212"/>
    </row>
    <row r="82" spans="1:26" x14ac:dyDescent="0.25">
      <c r="A82" s="415">
        <v>8</v>
      </c>
      <c r="B82" s="23"/>
      <c r="C82" s="178" t="str">
        <f>IFERROR(VLOOKUP(B82,Deelnemersoverzicht!B$7:C$21,2,0),"")</f>
        <v/>
      </c>
      <c r="D82" s="484"/>
      <c r="E82" s="485"/>
      <c r="F82" s="485"/>
      <c r="G82" s="485"/>
      <c r="H82" s="485"/>
      <c r="I82" s="485"/>
      <c r="J82" s="485"/>
      <c r="K82" s="485"/>
      <c r="L82" s="485"/>
      <c r="M82" s="485"/>
      <c r="N82" s="485"/>
      <c r="O82" s="486"/>
      <c r="P82" s="55"/>
      <c r="Q82" s="194"/>
      <c r="R82" s="332">
        <v>1</v>
      </c>
      <c r="S82" s="356">
        <f t="shared" si="9"/>
        <v>0</v>
      </c>
      <c r="T82" s="205">
        <f t="shared" si="10"/>
        <v>0</v>
      </c>
      <c r="U82" s="211"/>
      <c r="V82" s="211"/>
      <c r="W82" s="212"/>
      <c r="X82" s="212"/>
      <c r="Y82" s="212"/>
    </row>
    <row r="83" spans="1:26" x14ac:dyDescent="0.25">
      <c r="A83" s="415">
        <v>9</v>
      </c>
      <c r="B83" s="23"/>
      <c r="C83" s="178" t="str">
        <f>IFERROR(VLOOKUP(B83,Deelnemersoverzicht!B$7:C$21,2,0),"")</f>
        <v/>
      </c>
      <c r="D83" s="484"/>
      <c r="E83" s="485"/>
      <c r="F83" s="485"/>
      <c r="G83" s="485"/>
      <c r="H83" s="485"/>
      <c r="I83" s="485"/>
      <c r="J83" s="485"/>
      <c r="K83" s="485"/>
      <c r="L83" s="485"/>
      <c r="M83" s="485"/>
      <c r="N83" s="485"/>
      <c r="O83" s="486"/>
      <c r="P83" s="55"/>
      <c r="Q83" s="194"/>
      <c r="R83" s="332">
        <v>1</v>
      </c>
      <c r="S83" s="356">
        <f t="shared" si="9"/>
        <v>0</v>
      </c>
      <c r="T83" s="205">
        <f t="shared" si="10"/>
        <v>0</v>
      </c>
      <c r="U83" s="211"/>
      <c r="V83" s="211"/>
      <c r="W83" s="212"/>
      <c r="X83" s="212"/>
      <c r="Y83" s="212"/>
    </row>
    <row r="84" spans="1:26" x14ac:dyDescent="0.25">
      <c r="A84" s="415">
        <v>10</v>
      </c>
      <c r="B84" s="23"/>
      <c r="C84" s="178" t="str">
        <f>IFERROR(VLOOKUP(B84,Deelnemersoverzicht!B$7:C$21,2,0),"")</f>
        <v/>
      </c>
      <c r="D84" s="484"/>
      <c r="E84" s="485"/>
      <c r="F84" s="485"/>
      <c r="G84" s="485"/>
      <c r="H84" s="485"/>
      <c r="I84" s="485"/>
      <c r="J84" s="485"/>
      <c r="K84" s="485"/>
      <c r="L84" s="485"/>
      <c r="M84" s="485"/>
      <c r="N84" s="485"/>
      <c r="O84" s="486"/>
      <c r="P84" s="55"/>
      <c r="Q84" s="194"/>
      <c r="R84" s="332">
        <v>1</v>
      </c>
      <c r="S84" s="356">
        <f t="shared" si="9"/>
        <v>0</v>
      </c>
      <c r="T84" s="205">
        <f t="shared" si="10"/>
        <v>0</v>
      </c>
      <c r="U84" s="211"/>
      <c r="V84" s="211"/>
      <c r="W84" s="212"/>
      <c r="X84" s="212"/>
      <c r="Y84" s="212"/>
    </row>
    <row r="85" spans="1:26" x14ac:dyDescent="0.25">
      <c r="A85" s="415">
        <v>11</v>
      </c>
      <c r="B85" s="23"/>
      <c r="C85" s="178" t="str">
        <f>IFERROR(VLOOKUP(B85,Deelnemersoverzicht!B$7:C$21,2,0),"")</f>
        <v/>
      </c>
      <c r="D85" s="484"/>
      <c r="E85" s="485"/>
      <c r="F85" s="485"/>
      <c r="G85" s="485"/>
      <c r="H85" s="485"/>
      <c r="I85" s="485"/>
      <c r="J85" s="485"/>
      <c r="K85" s="485"/>
      <c r="L85" s="485"/>
      <c r="M85" s="485"/>
      <c r="N85" s="485"/>
      <c r="O85" s="486"/>
      <c r="P85" s="55"/>
      <c r="Q85" s="194"/>
      <c r="R85" s="332">
        <v>1</v>
      </c>
      <c r="S85" s="356">
        <f t="shared" si="9"/>
        <v>0</v>
      </c>
      <c r="T85" s="205">
        <f t="shared" si="10"/>
        <v>0</v>
      </c>
      <c r="U85" s="211"/>
      <c r="V85" s="211"/>
      <c r="W85" s="212"/>
      <c r="X85" s="212"/>
      <c r="Y85" s="212"/>
    </row>
    <row r="86" spans="1:26" x14ac:dyDescent="0.25">
      <c r="A86" s="415">
        <v>12</v>
      </c>
      <c r="B86" s="23"/>
      <c r="C86" s="178" t="str">
        <f>IFERROR(VLOOKUP(B86,Deelnemersoverzicht!B$7:C$21,2,0),"")</f>
        <v/>
      </c>
      <c r="D86" s="484"/>
      <c r="E86" s="485"/>
      <c r="F86" s="485"/>
      <c r="G86" s="485"/>
      <c r="H86" s="485"/>
      <c r="I86" s="485"/>
      <c r="J86" s="485"/>
      <c r="K86" s="485"/>
      <c r="L86" s="485"/>
      <c r="M86" s="485"/>
      <c r="N86" s="485"/>
      <c r="O86" s="486"/>
      <c r="P86" s="55"/>
      <c r="Q86" s="194"/>
      <c r="R86" s="332">
        <v>1</v>
      </c>
      <c r="S86" s="356">
        <f t="shared" si="9"/>
        <v>0</v>
      </c>
      <c r="T86" s="205">
        <f t="shared" si="10"/>
        <v>0</v>
      </c>
      <c r="U86" s="211"/>
      <c r="V86" s="211"/>
      <c r="W86" s="212"/>
      <c r="X86" s="212"/>
      <c r="Y86" s="212"/>
    </row>
    <row r="87" spans="1:26" x14ac:dyDescent="0.25">
      <c r="A87" s="415">
        <v>13</v>
      </c>
      <c r="B87" s="23"/>
      <c r="C87" s="178" t="str">
        <f>IFERROR(VLOOKUP(B87,Deelnemersoverzicht!B$7:C$21,2,0),"")</f>
        <v/>
      </c>
      <c r="D87" s="484"/>
      <c r="E87" s="485"/>
      <c r="F87" s="485"/>
      <c r="G87" s="485"/>
      <c r="H87" s="485"/>
      <c r="I87" s="485"/>
      <c r="J87" s="485"/>
      <c r="K87" s="485"/>
      <c r="L87" s="485"/>
      <c r="M87" s="485"/>
      <c r="N87" s="485"/>
      <c r="O87" s="486"/>
      <c r="P87" s="55"/>
      <c r="Q87" s="194"/>
      <c r="R87" s="332">
        <v>1</v>
      </c>
      <c r="S87" s="356">
        <f t="shared" si="9"/>
        <v>0</v>
      </c>
      <c r="T87" s="205">
        <f t="shared" si="10"/>
        <v>0</v>
      </c>
      <c r="U87" s="211"/>
      <c r="V87" s="211"/>
      <c r="W87" s="212"/>
      <c r="X87" s="212"/>
      <c r="Y87" s="212"/>
    </row>
    <row r="88" spans="1:26" x14ac:dyDescent="0.25">
      <c r="A88" s="415">
        <v>14</v>
      </c>
      <c r="B88" s="23"/>
      <c r="C88" s="178" t="str">
        <f>IFERROR(VLOOKUP(B88,Deelnemersoverzicht!B$7:C$21,2,0),"")</f>
        <v/>
      </c>
      <c r="D88" s="484"/>
      <c r="E88" s="485"/>
      <c r="F88" s="485"/>
      <c r="G88" s="485"/>
      <c r="H88" s="485"/>
      <c r="I88" s="485"/>
      <c r="J88" s="485"/>
      <c r="K88" s="485"/>
      <c r="L88" s="485"/>
      <c r="M88" s="485"/>
      <c r="N88" s="485"/>
      <c r="O88" s="486"/>
      <c r="P88" s="56"/>
      <c r="Q88" s="194"/>
      <c r="R88" s="332">
        <v>1</v>
      </c>
      <c r="S88" s="356">
        <f t="shared" si="9"/>
        <v>0</v>
      </c>
      <c r="T88" s="205">
        <f t="shared" si="10"/>
        <v>0</v>
      </c>
      <c r="U88" s="211"/>
      <c r="V88" s="211"/>
      <c r="W88" s="212"/>
      <c r="X88" s="212"/>
      <c r="Y88" s="212"/>
    </row>
    <row r="89" spans="1:26" ht="15.75" thickBot="1" x14ac:dyDescent="0.3">
      <c r="A89" s="415">
        <v>15</v>
      </c>
      <c r="B89" s="23"/>
      <c r="C89" s="386" t="str">
        <f>IFERROR(VLOOKUP(B89,Deelnemersoverzicht!B$7:C$21,2,0),"")</f>
        <v/>
      </c>
      <c r="D89" s="481"/>
      <c r="E89" s="482"/>
      <c r="F89" s="482"/>
      <c r="G89" s="482"/>
      <c r="H89" s="482"/>
      <c r="I89" s="482"/>
      <c r="J89" s="482"/>
      <c r="K89" s="482"/>
      <c r="L89" s="482"/>
      <c r="M89" s="482"/>
      <c r="N89" s="482"/>
      <c r="O89" s="483"/>
      <c r="P89" s="56"/>
      <c r="Q89" s="194"/>
      <c r="R89" s="332">
        <v>1</v>
      </c>
      <c r="S89" s="356">
        <f t="shared" si="9"/>
        <v>0</v>
      </c>
      <c r="T89" s="205">
        <f t="shared" si="10"/>
        <v>0</v>
      </c>
      <c r="U89" s="211"/>
      <c r="V89" s="211"/>
      <c r="W89" s="212"/>
      <c r="X89" s="212"/>
      <c r="Y89" s="212"/>
    </row>
    <row r="90" spans="1:26" ht="15.75" thickBot="1" x14ac:dyDescent="0.3">
      <c r="A90" s="228"/>
      <c r="B90" s="387" t="s">
        <v>143</v>
      </c>
      <c r="C90" s="225"/>
      <c r="D90" s="487"/>
      <c r="E90" s="488"/>
      <c r="F90" s="488"/>
      <c r="G90" s="488"/>
      <c r="H90" s="488"/>
      <c r="I90" s="488"/>
      <c r="J90" s="488"/>
      <c r="K90" s="488"/>
      <c r="L90" s="488"/>
      <c r="M90" s="488"/>
      <c r="N90" s="488"/>
      <c r="O90" s="489"/>
      <c r="P90" s="189">
        <f>SUM(P74:P89)</f>
        <v>0</v>
      </c>
      <c r="Q90" s="190"/>
      <c r="R90" s="190"/>
      <c r="S90" s="358">
        <f>SUM(S75:S89)</f>
        <v>0</v>
      </c>
      <c r="T90" s="209">
        <f>SUM(T75:T89)</f>
        <v>0</v>
      </c>
      <c r="U90" s="211"/>
      <c r="V90" s="211"/>
      <c r="W90" s="416"/>
      <c r="X90" s="416"/>
      <c r="Y90" s="212"/>
    </row>
    <row r="91" spans="1:26" ht="9.75" customHeight="1" x14ac:dyDescent="0.25">
      <c r="A91" s="397"/>
      <c r="B91" s="397"/>
      <c r="C91" s="397"/>
      <c r="D91" s="397"/>
      <c r="E91" s="397"/>
      <c r="F91" s="397"/>
      <c r="G91" s="397"/>
      <c r="H91" s="397"/>
      <c r="I91" s="397"/>
      <c r="J91" s="397"/>
      <c r="K91" s="397"/>
      <c r="L91" s="397"/>
      <c r="M91" s="397"/>
      <c r="N91" s="397"/>
      <c r="O91" s="397"/>
      <c r="P91" s="397"/>
      <c r="Q91" s="397"/>
      <c r="R91" s="397"/>
      <c r="S91" s="397"/>
      <c r="T91" s="397"/>
      <c r="U91" s="397"/>
      <c r="V91" s="211"/>
      <c r="W91" s="211"/>
      <c r="X91" s="212"/>
      <c r="Y91" s="212"/>
      <c r="Z91" s="212"/>
    </row>
    <row r="92" spans="1:26" x14ac:dyDescent="0.25">
      <c r="A92" s="232" t="s">
        <v>144</v>
      </c>
      <c r="B92" s="397"/>
      <c r="C92" s="397"/>
      <c r="D92" s="397"/>
      <c r="E92" s="397"/>
      <c r="F92" s="397"/>
      <c r="G92" s="397"/>
      <c r="H92" s="397"/>
      <c r="I92" s="397"/>
      <c r="J92" s="397"/>
      <c r="K92" s="397"/>
      <c r="L92" s="397"/>
      <c r="M92" s="397"/>
      <c r="N92" s="397"/>
      <c r="O92" s="397"/>
      <c r="P92" s="397"/>
      <c r="Q92" s="397"/>
      <c r="R92" s="397"/>
      <c r="S92" s="397"/>
      <c r="T92" s="397"/>
      <c r="U92" s="397"/>
      <c r="V92" s="211"/>
      <c r="W92" s="211"/>
      <c r="X92" s="212"/>
      <c r="Y92" s="212"/>
      <c r="Z92" s="212"/>
    </row>
    <row r="93" spans="1:26" ht="6" customHeight="1" thickBot="1" x14ac:dyDescent="0.3">
      <c r="A93" s="232"/>
      <c r="B93" s="397"/>
      <c r="C93" s="397"/>
      <c r="D93" s="397"/>
      <c r="E93" s="397"/>
      <c r="F93" s="397"/>
      <c r="G93" s="397"/>
      <c r="H93" s="397"/>
      <c r="I93" s="397"/>
      <c r="J93" s="397"/>
      <c r="K93" s="397"/>
      <c r="L93" s="397"/>
      <c r="M93" s="397"/>
      <c r="N93" s="397"/>
      <c r="O93" s="397"/>
      <c r="P93" s="397"/>
      <c r="Q93" s="397"/>
      <c r="R93" s="397"/>
      <c r="S93" s="397"/>
      <c r="T93" s="397"/>
      <c r="U93" s="397"/>
      <c r="V93" s="211"/>
      <c r="W93" s="211"/>
      <c r="X93" s="212"/>
      <c r="Y93" s="212"/>
      <c r="Z93" s="212"/>
    </row>
    <row r="94" spans="1:26" ht="15" customHeight="1" x14ac:dyDescent="0.25">
      <c r="A94" s="578" t="s">
        <v>88</v>
      </c>
      <c r="B94" s="585" t="s">
        <v>89</v>
      </c>
      <c r="C94" s="585" t="s">
        <v>118</v>
      </c>
      <c r="D94" s="490" t="s">
        <v>145</v>
      </c>
      <c r="E94" s="491"/>
      <c r="F94" s="491"/>
      <c r="G94" s="492"/>
      <c r="H94" s="602" t="s">
        <v>146</v>
      </c>
      <c r="I94" s="603"/>
      <c r="J94" s="599" t="s">
        <v>147</v>
      </c>
      <c r="K94" s="563" t="s">
        <v>148</v>
      </c>
      <c r="L94" s="560" t="s">
        <v>149</v>
      </c>
      <c r="M94" s="560" t="s">
        <v>150</v>
      </c>
      <c r="N94" s="560" t="s">
        <v>151</v>
      </c>
      <c r="O94" s="560" t="s">
        <v>152</v>
      </c>
      <c r="P94" s="616" t="s">
        <v>153</v>
      </c>
      <c r="Q94" s="569" t="s">
        <v>129</v>
      </c>
      <c r="R94" s="569" t="s">
        <v>130</v>
      </c>
      <c r="S94" s="588" t="s">
        <v>131</v>
      </c>
      <c r="T94" s="640" t="s">
        <v>132</v>
      </c>
      <c r="U94" s="211"/>
      <c r="V94" s="211"/>
      <c r="W94" s="416"/>
      <c r="X94" s="416"/>
      <c r="Y94" s="212"/>
    </row>
    <row r="95" spans="1:26" ht="15" customHeight="1" x14ac:dyDescent="0.25">
      <c r="A95" s="579"/>
      <c r="B95" s="586"/>
      <c r="C95" s="586"/>
      <c r="D95" s="493"/>
      <c r="E95" s="494"/>
      <c r="F95" s="494"/>
      <c r="G95" s="495"/>
      <c r="H95" s="604"/>
      <c r="I95" s="605"/>
      <c r="J95" s="600"/>
      <c r="K95" s="564"/>
      <c r="L95" s="561"/>
      <c r="M95" s="561"/>
      <c r="N95" s="561"/>
      <c r="O95" s="561"/>
      <c r="P95" s="617"/>
      <c r="Q95" s="571"/>
      <c r="R95" s="571"/>
      <c r="S95" s="589"/>
      <c r="T95" s="642"/>
      <c r="U95" s="211"/>
      <c r="V95" s="211"/>
      <c r="W95" s="416"/>
      <c r="X95" s="416"/>
      <c r="Y95" s="212"/>
    </row>
    <row r="96" spans="1:26" ht="15" customHeight="1" thickBot="1" x14ac:dyDescent="0.3">
      <c r="A96" s="580"/>
      <c r="B96" s="587"/>
      <c r="C96" s="587"/>
      <c r="D96" s="496"/>
      <c r="E96" s="497"/>
      <c r="F96" s="497"/>
      <c r="G96" s="498"/>
      <c r="H96" s="606"/>
      <c r="I96" s="607"/>
      <c r="J96" s="601"/>
      <c r="K96" s="565"/>
      <c r="L96" s="562"/>
      <c r="M96" s="562"/>
      <c r="N96" s="562"/>
      <c r="O96" s="562"/>
      <c r="P96" s="618"/>
      <c r="Q96" s="570"/>
      <c r="R96" s="570"/>
      <c r="S96" s="590"/>
      <c r="T96" s="641"/>
      <c r="U96" s="211"/>
      <c r="V96" s="211"/>
      <c r="W96" s="416"/>
      <c r="X96" s="416"/>
      <c r="Y96" s="212"/>
    </row>
    <row r="97" spans="1:25" x14ac:dyDescent="0.25">
      <c r="A97" s="415">
        <v>1</v>
      </c>
      <c r="B97" s="35"/>
      <c r="C97" s="178" t="str">
        <f>IFERROR(VLOOKUP(B97,Deelnemersoverzicht!B$7:C$21,2,0),"")</f>
        <v/>
      </c>
      <c r="D97" s="502"/>
      <c r="E97" s="503"/>
      <c r="F97" s="503"/>
      <c r="G97" s="504"/>
      <c r="H97" s="583"/>
      <c r="I97" s="584"/>
      <c r="J97" s="417"/>
      <c r="K97" s="418"/>
      <c r="L97" s="417"/>
      <c r="M97" s="417"/>
      <c r="N97" s="417"/>
      <c r="O97" s="417"/>
      <c r="P97" s="419">
        <f t="shared" ref="P97:P109" si="11">SUM(K97:O97)</f>
        <v>0</v>
      </c>
      <c r="Q97" s="194"/>
      <c r="R97" s="332">
        <v>1</v>
      </c>
      <c r="S97" s="356">
        <f t="shared" ref="S97:S111" si="12">+P97*R97</f>
        <v>0</v>
      </c>
      <c r="T97" s="205">
        <f t="shared" ref="T97:T111" si="13">IFERROR(IF(IF(AND($Q$7="Art. 25 AGVV",$S$9&gt;0%,C97="Klein",Q97="Industriëel onderzoek"),P97*0.8),P97*0.8,P97*(D97+R97+$S$9)),0)</f>
        <v>0</v>
      </c>
      <c r="U97" s="211"/>
      <c r="V97" s="211"/>
      <c r="W97" s="416"/>
      <c r="X97" s="416"/>
      <c r="Y97" s="212"/>
    </row>
    <row r="98" spans="1:25" x14ac:dyDescent="0.25">
      <c r="A98" s="415">
        <v>2</v>
      </c>
      <c r="B98" s="23"/>
      <c r="C98" s="179" t="str">
        <f>IFERROR(VLOOKUP(B98,Deelnemersoverzicht!B$7:C$21,2,0),"")</f>
        <v/>
      </c>
      <c r="D98" s="499"/>
      <c r="E98" s="500"/>
      <c r="F98" s="500"/>
      <c r="G98" s="501"/>
      <c r="H98" s="566"/>
      <c r="I98" s="567"/>
      <c r="J98" s="420"/>
      <c r="K98" s="421"/>
      <c r="L98" s="420"/>
      <c r="M98" s="420"/>
      <c r="N98" s="420"/>
      <c r="O98" s="420"/>
      <c r="P98" s="419">
        <f t="shared" si="11"/>
        <v>0</v>
      </c>
      <c r="Q98" s="194"/>
      <c r="R98" s="332">
        <v>1</v>
      </c>
      <c r="S98" s="356">
        <f t="shared" si="12"/>
        <v>0</v>
      </c>
      <c r="T98" s="205">
        <f t="shared" si="13"/>
        <v>0</v>
      </c>
      <c r="U98" s="211"/>
      <c r="V98" s="211"/>
      <c r="W98" s="416"/>
      <c r="X98" s="416"/>
      <c r="Y98" s="212"/>
    </row>
    <row r="99" spans="1:25" x14ac:dyDescent="0.25">
      <c r="A99" s="415">
        <v>3</v>
      </c>
      <c r="B99" s="23"/>
      <c r="C99" s="179" t="str">
        <f>IFERROR(VLOOKUP(B99,Deelnemersoverzicht!B$7:C$21,2,0),"")</f>
        <v/>
      </c>
      <c r="D99" s="499"/>
      <c r="E99" s="500"/>
      <c r="F99" s="500"/>
      <c r="G99" s="501"/>
      <c r="H99" s="566"/>
      <c r="I99" s="567"/>
      <c r="J99" s="420"/>
      <c r="K99" s="421"/>
      <c r="L99" s="420"/>
      <c r="M99" s="420"/>
      <c r="N99" s="420"/>
      <c r="O99" s="420"/>
      <c r="P99" s="419">
        <f t="shared" si="11"/>
        <v>0</v>
      </c>
      <c r="Q99" s="194"/>
      <c r="R99" s="332">
        <v>1</v>
      </c>
      <c r="S99" s="356">
        <f t="shared" si="12"/>
        <v>0</v>
      </c>
      <c r="T99" s="205">
        <f t="shared" si="13"/>
        <v>0</v>
      </c>
      <c r="U99" s="211"/>
      <c r="V99" s="211"/>
      <c r="W99" s="416"/>
      <c r="X99" s="416"/>
      <c r="Y99" s="212"/>
    </row>
    <row r="100" spans="1:25" x14ac:dyDescent="0.25">
      <c r="A100" s="415">
        <v>4</v>
      </c>
      <c r="B100" s="23"/>
      <c r="C100" s="179" t="str">
        <f>IFERROR(VLOOKUP(B100,Deelnemersoverzicht!B$7:C$21,2,0),"")</f>
        <v/>
      </c>
      <c r="D100" s="499"/>
      <c r="E100" s="500"/>
      <c r="F100" s="500"/>
      <c r="G100" s="501"/>
      <c r="H100" s="566"/>
      <c r="I100" s="567"/>
      <c r="J100" s="420"/>
      <c r="K100" s="421"/>
      <c r="L100" s="420"/>
      <c r="M100" s="420"/>
      <c r="N100" s="420"/>
      <c r="O100" s="420"/>
      <c r="P100" s="419">
        <f t="shared" si="11"/>
        <v>0</v>
      </c>
      <c r="Q100" s="194"/>
      <c r="R100" s="332">
        <v>1</v>
      </c>
      <c r="S100" s="356">
        <f t="shared" si="12"/>
        <v>0</v>
      </c>
      <c r="T100" s="205">
        <f t="shared" si="13"/>
        <v>0</v>
      </c>
      <c r="U100" s="211"/>
      <c r="V100" s="211"/>
      <c r="W100" s="416"/>
      <c r="X100" s="416"/>
      <c r="Y100" s="212"/>
    </row>
    <row r="101" spans="1:25" x14ac:dyDescent="0.25">
      <c r="A101" s="415">
        <v>5</v>
      </c>
      <c r="B101" s="23"/>
      <c r="C101" s="179" t="str">
        <f>IFERROR(VLOOKUP(B101,Deelnemersoverzicht!B$7:C$21,2,0),"")</f>
        <v/>
      </c>
      <c r="D101" s="499"/>
      <c r="E101" s="500"/>
      <c r="F101" s="500"/>
      <c r="G101" s="501"/>
      <c r="H101" s="566"/>
      <c r="I101" s="567"/>
      <c r="J101" s="420"/>
      <c r="K101" s="421"/>
      <c r="L101" s="420"/>
      <c r="M101" s="420"/>
      <c r="N101" s="420"/>
      <c r="O101" s="420"/>
      <c r="P101" s="419">
        <f t="shared" si="11"/>
        <v>0</v>
      </c>
      <c r="Q101" s="194"/>
      <c r="R101" s="332">
        <v>1</v>
      </c>
      <c r="S101" s="356">
        <f t="shared" si="12"/>
        <v>0</v>
      </c>
      <c r="T101" s="205">
        <f t="shared" si="13"/>
        <v>0</v>
      </c>
      <c r="U101" s="211"/>
      <c r="V101" s="211"/>
      <c r="W101" s="416"/>
      <c r="X101" s="416"/>
      <c r="Y101" s="212"/>
    </row>
    <row r="102" spans="1:25" x14ac:dyDescent="0.25">
      <c r="A102" s="415">
        <v>6</v>
      </c>
      <c r="B102" s="23"/>
      <c r="C102" s="179" t="str">
        <f>IFERROR(VLOOKUP(B102,Deelnemersoverzicht!B$7:C$21,2,0),"")</f>
        <v/>
      </c>
      <c r="D102" s="499"/>
      <c r="E102" s="500"/>
      <c r="F102" s="500"/>
      <c r="G102" s="501"/>
      <c r="H102" s="566"/>
      <c r="I102" s="567"/>
      <c r="J102" s="420"/>
      <c r="K102" s="421"/>
      <c r="L102" s="420"/>
      <c r="M102" s="420"/>
      <c r="N102" s="420"/>
      <c r="O102" s="420"/>
      <c r="P102" s="419">
        <f t="shared" si="11"/>
        <v>0</v>
      </c>
      <c r="Q102" s="194"/>
      <c r="R102" s="332">
        <v>1</v>
      </c>
      <c r="S102" s="356">
        <f t="shared" si="12"/>
        <v>0</v>
      </c>
      <c r="T102" s="205">
        <f t="shared" si="13"/>
        <v>0</v>
      </c>
      <c r="U102" s="211"/>
      <c r="V102" s="211"/>
      <c r="W102" s="416"/>
      <c r="X102" s="416"/>
      <c r="Y102" s="212"/>
    </row>
    <row r="103" spans="1:25" x14ac:dyDescent="0.25">
      <c r="A103" s="415">
        <v>7</v>
      </c>
      <c r="B103" s="23"/>
      <c r="C103" s="179" t="str">
        <f>IFERROR(VLOOKUP(B103,Deelnemersoverzicht!B$7:C$21,2,0),"")</f>
        <v/>
      </c>
      <c r="D103" s="499"/>
      <c r="E103" s="500"/>
      <c r="F103" s="500"/>
      <c r="G103" s="501"/>
      <c r="H103" s="566"/>
      <c r="I103" s="567"/>
      <c r="J103" s="420"/>
      <c r="K103" s="421"/>
      <c r="L103" s="420"/>
      <c r="M103" s="420"/>
      <c r="N103" s="420"/>
      <c r="O103" s="420"/>
      <c r="P103" s="419">
        <f t="shared" si="11"/>
        <v>0</v>
      </c>
      <c r="Q103" s="194"/>
      <c r="R103" s="332">
        <v>1</v>
      </c>
      <c r="S103" s="356">
        <f t="shared" si="12"/>
        <v>0</v>
      </c>
      <c r="T103" s="205">
        <f t="shared" si="13"/>
        <v>0</v>
      </c>
      <c r="U103" s="211"/>
      <c r="V103" s="211"/>
      <c r="W103" s="416"/>
      <c r="X103" s="416"/>
      <c r="Y103" s="212"/>
    </row>
    <row r="104" spans="1:25" x14ac:dyDescent="0.25">
      <c r="A104" s="415">
        <v>8</v>
      </c>
      <c r="B104" s="23"/>
      <c r="C104" s="179" t="str">
        <f>IFERROR(VLOOKUP(B104,Deelnemersoverzicht!B$7:C$21,2,0),"")</f>
        <v/>
      </c>
      <c r="D104" s="631"/>
      <c r="E104" s="632"/>
      <c r="F104" s="632"/>
      <c r="G104" s="633"/>
      <c r="H104" s="566"/>
      <c r="I104" s="567"/>
      <c r="J104" s="420"/>
      <c r="K104" s="421"/>
      <c r="L104" s="420"/>
      <c r="M104" s="420"/>
      <c r="N104" s="420"/>
      <c r="O104" s="420"/>
      <c r="P104" s="419">
        <f t="shared" si="11"/>
        <v>0</v>
      </c>
      <c r="Q104" s="194"/>
      <c r="R104" s="332">
        <v>1</v>
      </c>
      <c r="S104" s="356">
        <f t="shared" si="12"/>
        <v>0</v>
      </c>
      <c r="T104" s="205">
        <f t="shared" si="13"/>
        <v>0</v>
      </c>
      <c r="U104" s="211"/>
      <c r="V104" s="211"/>
      <c r="W104" s="416"/>
      <c r="X104" s="416"/>
      <c r="Y104" s="212"/>
    </row>
    <row r="105" spans="1:25" x14ac:dyDescent="0.25">
      <c r="A105" s="415">
        <v>9</v>
      </c>
      <c r="B105" s="23"/>
      <c r="C105" s="179" t="str">
        <f>IFERROR(VLOOKUP(B105,Deelnemersoverzicht!B$7:C$21,2,0),"")</f>
        <v/>
      </c>
      <c r="D105" s="631"/>
      <c r="E105" s="632"/>
      <c r="F105" s="632"/>
      <c r="G105" s="633"/>
      <c r="H105" s="566"/>
      <c r="I105" s="567"/>
      <c r="J105" s="420"/>
      <c r="K105" s="421"/>
      <c r="L105" s="420"/>
      <c r="M105" s="420"/>
      <c r="N105" s="420"/>
      <c r="O105" s="420"/>
      <c r="P105" s="419">
        <f t="shared" si="11"/>
        <v>0</v>
      </c>
      <c r="Q105" s="194"/>
      <c r="R105" s="332">
        <v>1</v>
      </c>
      <c r="S105" s="356">
        <f t="shared" si="12"/>
        <v>0</v>
      </c>
      <c r="T105" s="205">
        <f t="shared" si="13"/>
        <v>0</v>
      </c>
      <c r="U105" s="211"/>
      <c r="V105" s="211"/>
      <c r="W105" s="416"/>
      <c r="X105" s="416"/>
      <c r="Y105" s="212"/>
    </row>
    <row r="106" spans="1:25" x14ac:dyDescent="0.25">
      <c r="A106" s="415">
        <v>10</v>
      </c>
      <c r="B106" s="23"/>
      <c r="C106" s="179" t="str">
        <f>IFERROR(VLOOKUP(B106,Deelnemersoverzicht!B$7:C$21,2,0),"")</f>
        <v/>
      </c>
      <c r="D106" s="631"/>
      <c r="E106" s="632"/>
      <c r="F106" s="632"/>
      <c r="G106" s="633"/>
      <c r="H106" s="566"/>
      <c r="I106" s="567"/>
      <c r="J106" s="420"/>
      <c r="K106" s="421"/>
      <c r="L106" s="420"/>
      <c r="M106" s="420"/>
      <c r="N106" s="420"/>
      <c r="O106" s="420"/>
      <c r="P106" s="419">
        <f t="shared" si="11"/>
        <v>0</v>
      </c>
      <c r="Q106" s="194"/>
      <c r="R106" s="332">
        <v>1</v>
      </c>
      <c r="S106" s="356">
        <f t="shared" si="12"/>
        <v>0</v>
      </c>
      <c r="T106" s="205">
        <f t="shared" si="13"/>
        <v>0</v>
      </c>
      <c r="U106" s="211"/>
      <c r="V106" s="211"/>
      <c r="W106" s="416"/>
      <c r="X106" s="416"/>
      <c r="Y106" s="212"/>
    </row>
    <row r="107" spans="1:25" x14ac:dyDescent="0.25">
      <c r="A107" s="415">
        <v>11</v>
      </c>
      <c r="B107" s="23"/>
      <c r="C107" s="179" t="str">
        <f>IFERROR(VLOOKUP(B107,Deelnemersoverzicht!B$7:C$21,2,0),"")</f>
        <v/>
      </c>
      <c r="D107" s="631"/>
      <c r="E107" s="632"/>
      <c r="F107" s="632"/>
      <c r="G107" s="633"/>
      <c r="H107" s="566"/>
      <c r="I107" s="567"/>
      <c r="J107" s="420"/>
      <c r="K107" s="421"/>
      <c r="L107" s="420"/>
      <c r="M107" s="420"/>
      <c r="N107" s="420"/>
      <c r="O107" s="420"/>
      <c r="P107" s="419">
        <f t="shared" si="11"/>
        <v>0</v>
      </c>
      <c r="Q107" s="194"/>
      <c r="R107" s="332">
        <v>1</v>
      </c>
      <c r="S107" s="356">
        <f t="shared" si="12"/>
        <v>0</v>
      </c>
      <c r="T107" s="205">
        <f t="shared" si="13"/>
        <v>0</v>
      </c>
      <c r="U107" s="211"/>
      <c r="V107" s="211"/>
      <c r="W107" s="416"/>
      <c r="X107" s="416"/>
      <c r="Y107" s="212"/>
    </row>
    <row r="108" spans="1:25" x14ac:dyDescent="0.25">
      <c r="A108" s="415">
        <v>12</v>
      </c>
      <c r="B108" s="23"/>
      <c r="C108" s="179" t="str">
        <f>IFERROR(VLOOKUP(B108,Deelnemersoverzicht!B$7:C$21,2,0),"")</f>
        <v/>
      </c>
      <c r="D108" s="631"/>
      <c r="E108" s="632"/>
      <c r="F108" s="632"/>
      <c r="G108" s="633"/>
      <c r="H108" s="566"/>
      <c r="I108" s="567"/>
      <c r="J108" s="420"/>
      <c r="K108" s="421"/>
      <c r="L108" s="420"/>
      <c r="M108" s="420"/>
      <c r="N108" s="420"/>
      <c r="O108" s="420"/>
      <c r="P108" s="419">
        <f t="shared" si="11"/>
        <v>0</v>
      </c>
      <c r="Q108" s="194"/>
      <c r="R108" s="332">
        <v>1</v>
      </c>
      <c r="S108" s="356">
        <f t="shared" si="12"/>
        <v>0</v>
      </c>
      <c r="T108" s="205">
        <f t="shared" si="13"/>
        <v>0</v>
      </c>
      <c r="U108" s="211"/>
      <c r="V108" s="211"/>
      <c r="W108" s="416"/>
      <c r="X108" s="416"/>
      <c r="Y108" s="212"/>
    </row>
    <row r="109" spans="1:25" x14ac:dyDescent="0.25">
      <c r="A109" s="415">
        <v>13</v>
      </c>
      <c r="B109" s="23"/>
      <c r="C109" s="179" t="str">
        <f>IFERROR(VLOOKUP(B109,Deelnemersoverzicht!B$7:C$21,2,0),"")</f>
        <v/>
      </c>
      <c r="D109" s="631"/>
      <c r="E109" s="632"/>
      <c r="F109" s="632"/>
      <c r="G109" s="633"/>
      <c r="H109" s="566"/>
      <c r="I109" s="567"/>
      <c r="J109" s="420"/>
      <c r="K109" s="421"/>
      <c r="L109" s="420"/>
      <c r="M109" s="420"/>
      <c r="N109" s="420"/>
      <c r="O109" s="420"/>
      <c r="P109" s="419">
        <f t="shared" si="11"/>
        <v>0</v>
      </c>
      <c r="Q109" s="194"/>
      <c r="R109" s="332">
        <v>1</v>
      </c>
      <c r="S109" s="356">
        <f t="shared" si="12"/>
        <v>0</v>
      </c>
      <c r="T109" s="205">
        <f t="shared" si="13"/>
        <v>0</v>
      </c>
      <c r="U109" s="211"/>
      <c r="V109" s="211"/>
      <c r="W109" s="416"/>
      <c r="X109" s="416"/>
      <c r="Y109" s="212"/>
    </row>
    <row r="110" spans="1:25" x14ac:dyDescent="0.25">
      <c r="A110" s="415">
        <v>14</v>
      </c>
      <c r="B110" s="23"/>
      <c r="C110" s="179" t="str">
        <f>IFERROR(VLOOKUP(B110,Deelnemersoverzicht!B$7:C$21,2,0),"")</f>
        <v/>
      </c>
      <c r="D110" s="631"/>
      <c r="E110" s="632"/>
      <c r="F110" s="632"/>
      <c r="G110" s="633"/>
      <c r="H110" s="645"/>
      <c r="I110" s="646"/>
      <c r="J110" s="420"/>
      <c r="K110" s="420"/>
      <c r="L110" s="420"/>
      <c r="M110" s="420"/>
      <c r="N110" s="420"/>
      <c r="O110" s="420"/>
      <c r="P110" s="419">
        <f>SUM(H110:L110)</f>
        <v>0</v>
      </c>
      <c r="Q110" s="194"/>
      <c r="R110" s="332">
        <v>1</v>
      </c>
      <c r="S110" s="356">
        <f t="shared" si="12"/>
        <v>0</v>
      </c>
      <c r="T110" s="205">
        <f t="shared" si="13"/>
        <v>0</v>
      </c>
      <c r="U110" s="211"/>
      <c r="V110" s="211"/>
      <c r="W110" s="212"/>
      <c r="X110" s="212"/>
      <c r="Y110" s="212"/>
    </row>
    <row r="111" spans="1:25" ht="15.75" thickBot="1" x14ac:dyDescent="0.3">
      <c r="A111" s="415">
        <v>15</v>
      </c>
      <c r="B111" s="23"/>
      <c r="C111" s="181" t="str">
        <f>IFERROR(VLOOKUP(B111,Deelnemersoverzicht!B$7:C$21,2,0),"")</f>
        <v/>
      </c>
      <c r="D111" s="628"/>
      <c r="E111" s="629"/>
      <c r="F111" s="629"/>
      <c r="G111" s="630"/>
      <c r="H111" s="645"/>
      <c r="I111" s="646"/>
      <c r="J111" s="422"/>
      <c r="K111" s="422"/>
      <c r="L111" s="422"/>
      <c r="M111" s="422"/>
      <c r="N111" s="422"/>
      <c r="O111" s="422"/>
      <c r="P111" s="419">
        <f>SUM(H111:L111)</f>
        <v>0</v>
      </c>
      <c r="Q111" s="194"/>
      <c r="R111" s="332">
        <v>1</v>
      </c>
      <c r="S111" s="356">
        <f t="shared" si="12"/>
        <v>0</v>
      </c>
      <c r="T111" s="205">
        <f t="shared" si="13"/>
        <v>0</v>
      </c>
      <c r="U111" s="211"/>
      <c r="V111" s="211"/>
      <c r="W111" s="212"/>
      <c r="X111" s="212"/>
      <c r="Y111" s="212"/>
    </row>
    <row r="112" spans="1:25" ht="15.75" thickBot="1" x14ac:dyDescent="0.3">
      <c r="A112" s="233"/>
      <c r="B112" s="234" t="s">
        <v>143</v>
      </c>
      <c r="C112" s="235"/>
      <c r="D112" s="235"/>
      <c r="E112" s="643"/>
      <c r="F112" s="643"/>
      <c r="G112" s="644"/>
      <c r="H112" s="647">
        <f>SUM(H97:H111)</f>
        <v>0</v>
      </c>
      <c r="I112" s="648"/>
      <c r="J112" s="191">
        <f t="shared" ref="J112:P112" si="14">SUM(J97:J111)</f>
        <v>0</v>
      </c>
      <c r="K112" s="191">
        <f t="shared" si="14"/>
        <v>0</v>
      </c>
      <c r="L112" s="191">
        <f t="shared" si="14"/>
        <v>0</v>
      </c>
      <c r="M112" s="191">
        <f t="shared" si="14"/>
        <v>0</v>
      </c>
      <c r="N112" s="191">
        <f t="shared" si="14"/>
        <v>0</v>
      </c>
      <c r="O112" s="191">
        <f t="shared" si="14"/>
        <v>0</v>
      </c>
      <c r="P112" s="192">
        <f t="shared" si="14"/>
        <v>0</v>
      </c>
      <c r="Q112" s="192"/>
      <c r="R112" s="192"/>
      <c r="S112" s="358">
        <f>SUM(S97:S111)</f>
        <v>0</v>
      </c>
      <c r="T112" s="209">
        <f>SUM(T97:T111)</f>
        <v>0</v>
      </c>
      <c r="U112" s="211"/>
      <c r="V112" s="211"/>
      <c r="W112" s="212"/>
      <c r="X112" s="212"/>
      <c r="Y112" s="212"/>
    </row>
    <row r="113" spans="1:26" ht="8.25" customHeight="1" x14ac:dyDescent="0.25">
      <c r="A113" s="232"/>
      <c r="B113" s="397"/>
      <c r="C113" s="397"/>
      <c r="D113" s="397"/>
      <c r="E113" s="397"/>
      <c r="F113" s="397"/>
      <c r="G113" s="397"/>
      <c r="H113" s="397"/>
      <c r="I113" s="397"/>
      <c r="J113" s="397"/>
      <c r="K113" s="397"/>
      <c r="L113" s="397"/>
      <c r="M113" s="397"/>
      <c r="N113" s="397"/>
      <c r="O113" s="423"/>
      <c r="T113" s="423"/>
      <c r="U113" s="423"/>
      <c r="V113" s="211"/>
      <c r="W113" s="211"/>
      <c r="X113" s="212"/>
      <c r="Y113" s="212"/>
      <c r="Z113" s="212"/>
    </row>
    <row r="114" spans="1:26" x14ac:dyDescent="0.25">
      <c r="A114" s="227" t="s">
        <v>154</v>
      </c>
      <c r="B114" s="397"/>
      <c r="C114" s="397"/>
      <c r="D114" s="397"/>
      <c r="E114" s="397"/>
      <c r="F114" s="397"/>
      <c r="G114" s="397"/>
      <c r="H114" s="397"/>
      <c r="I114" s="397"/>
      <c r="J114" s="397"/>
      <c r="K114" s="397"/>
      <c r="L114" s="397"/>
      <c r="M114" s="397"/>
      <c r="N114" s="397"/>
      <c r="O114" s="423"/>
      <c r="S114" s="423"/>
      <c r="T114" s="423"/>
      <c r="U114" s="423"/>
      <c r="V114" s="211"/>
      <c r="W114" s="211"/>
      <c r="X114" s="212"/>
      <c r="Y114" s="212"/>
      <c r="Z114" s="212"/>
    </row>
    <row r="115" spans="1:26" ht="6" customHeight="1" thickBot="1" x14ac:dyDescent="0.3">
      <c r="A115" s="397"/>
      <c r="B115" s="397"/>
      <c r="C115" s="397"/>
      <c r="D115" s="397"/>
      <c r="E115" s="397"/>
      <c r="F115" s="397"/>
      <c r="G115" s="397"/>
      <c r="H115" s="397"/>
      <c r="I115" s="397"/>
      <c r="J115" s="397"/>
      <c r="K115" s="397"/>
      <c r="L115" s="397"/>
      <c r="M115" s="397"/>
      <c r="N115" s="397"/>
      <c r="O115" s="423"/>
      <c r="S115" s="423"/>
      <c r="T115" s="423"/>
      <c r="U115" s="423"/>
      <c r="V115" s="211"/>
      <c r="W115" s="211"/>
      <c r="X115" s="212"/>
      <c r="Y115" s="212"/>
      <c r="Z115" s="212"/>
    </row>
    <row r="116" spans="1:26" ht="15" customHeight="1" x14ac:dyDescent="0.25">
      <c r="A116" s="578" t="s">
        <v>88</v>
      </c>
      <c r="B116" s="585" t="s">
        <v>89</v>
      </c>
      <c r="C116" s="585" t="s">
        <v>118</v>
      </c>
      <c r="D116" s="372"/>
      <c r="E116" s="329" t="s">
        <v>141</v>
      </c>
      <c r="F116" s="330"/>
      <c r="G116" s="330"/>
      <c r="H116" s="330"/>
      <c r="I116" s="330"/>
      <c r="J116" s="330"/>
      <c r="K116" s="330"/>
      <c r="L116" s="330"/>
      <c r="M116" s="330"/>
      <c r="N116" s="330"/>
      <c r="O116" s="380"/>
      <c r="P116" s="557" t="s">
        <v>155</v>
      </c>
      <c r="Q116" s="569" t="s">
        <v>129</v>
      </c>
      <c r="R116" s="569" t="s">
        <v>130</v>
      </c>
      <c r="S116" s="591" t="s">
        <v>131</v>
      </c>
      <c r="T116" s="640" t="s">
        <v>132</v>
      </c>
      <c r="U116" s="211"/>
      <c r="V116" s="211"/>
      <c r="W116" s="416"/>
      <c r="X116" s="212"/>
      <c r="Y116" s="212"/>
    </row>
    <row r="117" spans="1:26" ht="15.75" thickBot="1" x14ac:dyDescent="0.3">
      <c r="A117" s="580"/>
      <c r="B117" s="587"/>
      <c r="C117" s="587"/>
      <c r="D117" s="373"/>
      <c r="E117" s="381"/>
      <c r="F117" s="382"/>
      <c r="G117" s="382"/>
      <c r="H117" s="382"/>
      <c r="I117" s="382"/>
      <c r="J117" s="382"/>
      <c r="K117" s="382"/>
      <c r="L117" s="382"/>
      <c r="M117" s="382"/>
      <c r="N117" s="382"/>
      <c r="O117" s="383"/>
      <c r="P117" s="558"/>
      <c r="Q117" s="570"/>
      <c r="R117" s="570"/>
      <c r="S117" s="592"/>
      <c r="T117" s="641"/>
      <c r="U117" s="211"/>
      <c r="V117" s="211"/>
      <c r="W117" s="416"/>
      <c r="X117" s="212"/>
      <c r="Y117" s="212"/>
    </row>
    <row r="118" spans="1:26" x14ac:dyDescent="0.25">
      <c r="A118" s="415">
        <v>1</v>
      </c>
      <c r="B118" s="35"/>
      <c r="C118" s="178" t="str">
        <f>IFERROR(VLOOKUP(B118,Deelnemersoverzicht!B$7:C$21,2,0),"")</f>
        <v/>
      </c>
      <c r="D118" s="377"/>
      <c r="E118" s="377"/>
      <c r="F118" s="378"/>
      <c r="G118" s="378"/>
      <c r="H118" s="378"/>
      <c r="I118" s="378"/>
      <c r="J118" s="378"/>
      <c r="K118" s="378"/>
      <c r="L118" s="378"/>
      <c r="M118" s="378"/>
      <c r="N118" s="378"/>
      <c r="O118" s="379"/>
      <c r="P118" s="51"/>
      <c r="Q118" s="194"/>
      <c r="R118" s="332">
        <v>1</v>
      </c>
      <c r="S118" s="356">
        <f t="shared" ref="S118:S132" si="15">+P118*R118</f>
        <v>0</v>
      </c>
      <c r="T118" s="205">
        <f t="shared" ref="T118:T132" si="16">IFERROR(IF(IF(AND($Q$7="Art. 25 AGVV",$S$9&gt;0%,C118="Klein",Q118="Industriëel onderzoek"),P118*0.8),P118*0.8,P118*(D118+R118+$S$9)),0)</f>
        <v>0</v>
      </c>
      <c r="U118" s="211"/>
      <c r="V118" s="211"/>
      <c r="W118" s="416"/>
      <c r="X118" s="212"/>
      <c r="Y118" s="212"/>
    </row>
    <row r="119" spans="1:26" x14ac:dyDescent="0.25">
      <c r="A119" s="415">
        <v>2</v>
      </c>
      <c r="B119" s="23"/>
      <c r="C119" s="179" t="str">
        <f>IFERROR(VLOOKUP(B119,Deelnemersoverzicht!B$7:C$21,2,0),"")</f>
        <v/>
      </c>
      <c r="D119" s="374"/>
      <c r="E119" s="374"/>
      <c r="F119" s="375"/>
      <c r="G119" s="375"/>
      <c r="H119" s="375"/>
      <c r="I119" s="375"/>
      <c r="J119" s="375"/>
      <c r="K119" s="375"/>
      <c r="L119" s="375"/>
      <c r="M119" s="375"/>
      <c r="N119" s="375"/>
      <c r="O119" s="376"/>
      <c r="P119" s="52"/>
      <c r="Q119" s="194"/>
      <c r="R119" s="332">
        <v>1</v>
      </c>
      <c r="S119" s="356">
        <f t="shared" si="15"/>
        <v>0</v>
      </c>
      <c r="T119" s="205">
        <f t="shared" si="16"/>
        <v>0</v>
      </c>
      <c r="U119" s="211"/>
      <c r="V119" s="211"/>
      <c r="W119" s="416"/>
      <c r="X119" s="212"/>
      <c r="Y119" s="212"/>
    </row>
    <row r="120" spans="1:26" x14ac:dyDescent="0.25">
      <c r="A120" s="415">
        <v>3</v>
      </c>
      <c r="B120" s="23"/>
      <c r="C120" s="179" t="str">
        <f>IFERROR(VLOOKUP(B120,Deelnemersoverzicht!B$7:C$21,2,0),"")</f>
        <v/>
      </c>
      <c r="D120" s="374"/>
      <c r="E120" s="374"/>
      <c r="F120" s="375"/>
      <c r="G120" s="375"/>
      <c r="H120" s="375"/>
      <c r="I120" s="375"/>
      <c r="J120" s="375"/>
      <c r="K120" s="375"/>
      <c r="L120" s="375"/>
      <c r="M120" s="375"/>
      <c r="N120" s="375"/>
      <c r="O120" s="376"/>
      <c r="P120" s="52"/>
      <c r="Q120" s="194"/>
      <c r="R120" s="332">
        <v>1</v>
      </c>
      <c r="S120" s="356">
        <f t="shared" si="15"/>
        <v>0</v>
      </c>
      <c r="T120" s="205">
        <f t="shared" si="16"/>
        <v>0</v>
      </c>
      <c r="U120" s="211"/>
      <c r="V120" s="211"/>
      <c r="W120" s="416"/>
      <c r="X120" s="212"/>
      <c r="Y120" s="212"/>
    </row>
    <row r="121" spans="1:26" x14ac:dyDescent="0.25">
      <c r="A121" s="415">
        <v>4</v>
      </c>
      <c r="B121" s="23"/>
      <c r="C121" s="179" t="str">
        <f>IFERROR(VLOOKUP(B121,Deelnemersoverzicht!B$7:C$21,2,0),"")</f>
        <v/>
      </c>
      <c r="D121" s="374"/>
      <c r="E121" s="374"/>
      <c r="F121" s="375"/>
      <c r="G121" s="375"/>
      <c r="H121" s="375"/>
      <c r="I121" s="375"/>
      <c r="J121" s="375"/>
      <c r="K121" s="375"/>
      <c r="L121" s="375"/>
      <c r="M121" s="375"/>
      <c r="N121" s="375"/>
      <c r="O121" s="376"/>
      <c r="P121" s="52"/>
      <c r="Q121" s="194"/>
      <c r="R121" s="332">
        <v>1</v>
      </c>
      <c r="S121" s="356">
        <f t="shared" si="15"/>
        <v>0</v>
      </c>
      <c r="T121" s="205">
        <f t="shared" si="16"/>
        <v>0</v>
      </c>
      <c r="U121" s="211"/>
      <c r="V121" s="211"/>
      <c r="W121" s="416"/>
      <c r="X121" s="212"/>
      <c r="Y121" s="212"/>
    </row>
    <row r="122" spans="1:26" x14ac:dyDescent="0.25">
      <c r="A122" s="415">
        <v>5</v>
      </c>
      <c r="B122" s="23"/>
      <c r="C122" s="179" t="str">
        <f>IFERROR(VLOOKUP(B122,Deelnemersoverzicht!B$7:C$21,2,0),"")</f>
        <v/>
      </c>
      <c r="D122" s="374"/>
      <c r="E122" s="374"/>
      <c r="F122" s="375"/>
      <c r="G122" s="375"/>
      <c r="H122" s="375"/>
      <c r="I122" s="375"/>
      <c r="J122" s="375"/>
      <c r="K122" s="375"/>
      <c r="L122" s="375"/>
      <c r="M122" s="375"/>
      <c r="N122" s="375"/>
      <c r="O122" s="376"/>
      <c r="P122" s="52"/>
      <c r="Q122" s="194"/>
      <c r="R122" s="332">
        <v>1</v>
      </c>
      <c r="S122" s="356">
        <f t="shared" si="15"/>
        <v>0</v>
      </c>
      <c r="T122" s="205">
        <f t="shared" si="16"/>
        <v>0</v>
      </c>
      <c r="U122" s="211"/>
      <c r="V122" s="211"/>
      <c r="W122" s="416"/>
      <c r="X122" s="212"/>
      <c r="Y122" s="212"/>
    </row>
    <row r="123" spans="1:26" x14ac:dyDescent="0.25">
      <c r="A123" s="415">
        <v>6</v>
      </c>
      <c r="B123" s="23"/>
      <c r="C123" s="179" t="str">
        <f>IFERROR(VLOOKUP(B123,Deelnemersoverzicht!B$7:C$21,2,0),"")</f>
        <v/>
      </c>
      <c r="D123" s="374"/>
      <c r="E123" s="374"/>
      <c r="F123" s="375"/>
      <c r="G123" s="375"/>
      <c r="H123" s="375"/>
      <c r="I123" s="375"/>
      <c r="J123" s="375"/>
      <c r="K123" s="375"/>
      <c r="L123" s="375"/>
      <c r="M123" s="375"/>
      <c r="N123" s="375"/>
      <c r="O123" s="376"/>
      <c r="P123" s="52"/>
      <c r="Q123" s="194"/>
      <c r="R123" s="332">
        <v>1</v>
      </c>
      <c r="S123" s="356">
        <f t="shared" si="15"/>
        <v>0</v>
      </c>
      <c r="T123" s="205">
        <f t="shared" si="16"/>
        <v>0</v>
      </c>
      <c r="U123" s="211"/>
      <c r="V123" s="211"/>
      <c r="W123" s="416"/>
      <c r="X123" s="212"/>
      <c r="Y123" s="212"/>
    </row>
    <row r="124" spans="1:26" x14ac:dyDescent="0.25">
      <c r="A124" s="415">
        <v>7</v>
      </c>
      <c r="B124" s="23"/>
      <c r="C124" s="179" t="str">
        <f>IFERROR(VLOOKUP(B124,Deelnemersoverzicht!B$7:C$21,2,0),"")</f>
        <v/>
      </c>
      <c r="D124" s="374"/>
      <c r="E124" s="374"/>
      <c r="F124" s="375"/>
      <c r="G124" s="375"/>
      <c r="H124" s="375"/>
      <c r="I124" s="375"/>
      <c r="J124" s="375"/>
      <c r="K124" s="375"/>
      <c r="L124" s="375"/>
      <c r="M124" s="375"/>
      <c r="N124" s="375"/>
      <c r="O124" s="376"/>
      <c r="P124" s="52"/>
      <c r="Q124" s="194"/>
      <c r="R124" s="332">
        <v>1</v>
      </c>
      <c r="S124" s="356">
        <f t="shared" si="15"/>
        <v>0</v>
      </c>
      <c r="T124" s="205">
        <f t="shared" si="16"/>
        <v>0</v>
      </c>
      <c r="U124" s="211"/>
      <c r="V124" s="211"/>
      <c r="W124" s="416"/>
      <c r="X124" s="212"/>
      <c r="Y124" s="212"/>
    </row>
    <row r="125" spans="1:26" x14ac:dyDescent="0.25">
      <c r="A125" s="415">
        <v>8</v>
      </c>
      <c r="B125" s="23"/>
      <c r="C125" s="179" t="str">
        <f>IFERROR(VLOOKUP(B125,Deelnemersoverzicht!B$7:C$21,2,0),"")</f>
        <v/>
      </c>
      <c r="D125" s="374"/>
      <c r="E125" s="374"/>
      <c r="F125" s="375"/>
      <c r="G125" s="375"/>
      <c r="H125" s="375"/>
      <c r="I125" s="375"/>
      <c r="J125" s="375"/>
      <c r="K125" s="375"/>
      <c r="L125" s="375"/>
      <c r="M125" s="375"/>
      <c r="N125" s="375"/>
      <c r="O125" s="376"/>
      <c r="P125" s="52"/>
      <c r="Q125" s="194"/>
      <c r="R125" s="332">
        <v>1</v>
      </c>
      <c r="S125" s="356">
        <f t="shared" si="15"/>
        <v>0</v>
      </c>
      <c r="T125" s="205">
        <f t="shared" si="16"/>
        <v>0</v>
      </c>
      <c r="U125" s="211"/>
      <c r="V125" s="211"/>
      <c r="W125" s="416"/>
      <c r="X125" s="212"/>
      <c r="Y125" s="212"/>
    </row>
    <row r="126" spans="1:26" x14ac:dyDescent="0.25">
      <c r="A126" s="415">
        <v>9</v>
      </c>
      <c r="B126" s="23"/>
      <c r="C126" s="179" t="str">
        <f>IFERROR(VLOOKUP(B126,Deelnemersoverzicht!B$7:C$21,2,0),"")</f>
        <v/>
      </c>
      <c r="D126" s="374"/>
      <c r="E126" s="374"/>
      <c r="F126" s="375"/>
      <c r="G126" s="375"/>
      <c r="H126" s="375"/>
      <c r="I126" s="375"/>
      <c r="J126" s="375"/>
      <c r="K126" s="375"/>
      <c r="L126" s="375"/>
      <c r="M126" s="375"/>
      <c r="N126" s="375"/>
      <c r="O126" s="376"/>
      <c r="P126" s="52"/>
      <c r="Q126" s="194"/>
      <c r="R126" s="332">
        <v>1</v>
      </c>
      <c r="S126" s="356">
        <f t="shared" si="15"/>
        <v>0</v>
      </c>
      <c r="T126" s="205">
        <f t="shared" si="16"/>
        <v>0</v>
      </c>
      <c r="U126" s="211"/>
      <c r="V126" s="211"/>
      <c r="W126" s="416"/>
      <c r="X126" s="212"/>
      <c r="Y126" s="212"/>
    </row>
    <row r="127" spans="1:26" x14ac:dyDescent="0.25">
      <c r="A127" s="415">
        <v>10</v>
      </c>
      <c r="B127" s="23"/>
      <c r="C127" s="179" t="str">
        <f>IFERROR(VLOOKUP(B127,Deelnemersoverzicht!B$7:C$21,2,0),"")</f>
        <v/>
      </c>
      <c r="D127" s="374"/>
      <c r="E127" s="374"/>
      <c r="F127" s="375"/>
      <c r="G127" s="375"/>
      <c r="H127" s="375"/>
      <c r="I127" s="375"/>
      <c r="J127" s="375"/>
      <c r="K127" s="375"/>
      <c r="L127" s="375"/>
      <c r="M127" s="375"/>
      <c r="N127" s="375"/>
      <c r="O127" s="376"/>
      <c r="P127" s="52"/>
      <c r="Q127" s="194"/>
      <c r="R127" s="332">
        <v>1</v>
      </c>
      <c r="S127" s="356">
        <f t="shared" si="15"/>
        <v>0</v>
      </c>
      <c r="T127" s="205">
        <f t="shared" si="16"/>
        <v>0</v>
      </c>
      <c r="U127" s="211"/>
      <c r="V127" s="211"/>
      <c r="W127" s="416"/>
      <c r="X127" s="212"/>
      <c r="Y127" s="212"/>
    </row>
    <row r="128" spans="1:26" x14ac:dyDescent="0.25">
      <c r="A128" s="415">
        <v>11</v>
      </c>
      <c r="B128" s="23"/>
      <c r="C128" s="179" t="str">
        <f>IFERROR(VLOOKUP(B128,Deelnemersoverzicht!B$7:C$21,2,0),"")</f>
        <v/>
      </c>
      <c r="D128" s="374"/>
      <c r="E128" s="374"/>
      <c r="F128" s="375"/>
      <c r="G128" s="375"/>
      <c r="H128" s="375"/>
      <c r="I128" s="375"/>
      <c r="J128" s="375"/>
      <c r="K128" s="375"/>
      <c r="L128" s="375"/>
      <c r="M128" s="375"/>
      <c r="N128" s="375"/>
      <c r="O128" s="376"/>
      <c r="P128" s="52"/>
      <c r="Q128" s="194"/>
      <c r="R128" s="332">
        <v>1</v>
      </c>
      <c r="S128" s="356">
        <f t="shared" si="15"/>
        <v>0</v>
      </c>
      <c r="T128" s="205">
        <f t="shared" si="16"/>
        <v>0</v>
      </c>
      <c r="U128" s="211"/>
      <c r="V128" s="211"/>
      <c r="W128" s="416"/>
      <c r="X128" s="212"/>
      <c r="Y128" s="212"/>
    </row>
    <row r="129" spans="1:26" x14ac:dyDescent="0.25">
      <c r="A129" s="415">
        <v>12</v>
      </c>
      <c r="B129" s="23"/>
      <c r="C129" s="179" t="str">
        <f>IFERROR(VLOOKUP(B129,Deelnemersoverzicht!B$7:C$21,2,0),"")</f>
        <v/>
      </c>
      <c r="D129" s="374"/>
      <c r="E129" s="374"/>
      <c r="F129" s="375"/>
      <c r="G129" s="375"/>
      <c r="H129" s="375"/>
      <c r="I129" s="375"/>
      <c r="J129" s="375"/>
      <c r="K129" s="375"/>
      <c r="L129" s="375"/>
      <c r="M129" s="375"/>
      <c r="N129" s="375"/>
      <c r="O129" s="376"/>
      <c r="P129" s="52"/>
      <c r="Q129" s="194"/>
      <c r="R129" s="332">
        <v>1</v>
      </c>
      <c r="S129" s="356">
        <f t="shared" si="15"/>
        <v>0</v>
      </c>
      <c r="T129" s="205">
        <f t="shared" si="16"/>
        <v>0</v>
      </c>
      <c r="U129" s="211"/>
      <c r="V129" s="211"/>
      <c r="W129" s="416"/>
      <c r="X129" s="212"/>
      <c r="Y129" s="212"/>
    </row>
    <row r="130" spans="1:26" x14ac:dyDescent="0.25">
      <c r="A130" s="415">
        <v>13</v>
      </c>
      <c r="B130" s="23"/>
      <c r="C130" s="179" t="str">
        <f>IFERROR(VLOOKUP(B130,Deelnemersoverzicht!B$7:C$21,2,0),"")</f>
        <v/>
      </c>
      <c r="D130" s="374"/>
      <c r="E130" s="374"/>
      <c r="F130" s="375"/>
      <c r="G130" s="375"/>
      <c r="H130" s="375"/>
      <c r="I130" s="375"/>
      <c r="J130" s="375"/>
      <c r="K130" s="375"/>
      <c r="L130" s="375"/>
      <c r="M130" s="375"/>
      <c r="N130" s="375"/>
      <c r="O130" s="376"/>
      <c r="P130" s="52"/>
      <c r="Q130" s="194"/>
      <c r="R130" s="332">
        <v>1</v>
      </c>
      <c r="S130" s="356">
        <f t="shared" si="15"/>
        <v>0</v>
      </c>
      <c r="T130" s="205">
        <f t="shared" si="16"/>
        <v>0</v>
      </c>
      <c r="U130" s="211"/>
      <c r="V130" s="211"/>
      <c r="W130" s="416"/>
      <c r="X130" s="212"/>
      <c r="Y130" s="212"/>
    </row>
    <row r="131" spans="1:26" x14ac:dyDescent="0.25">
      <c r="A131" s="415">
        <v>14</v>
      </c>
      <c r="B131" s="23"/>
      <c r="C131" s="179" t="str">
        <f>IFERROR(VLOOKUP(B131,Deelnemersoverzicht!B$7:C$21,2,0),"")</f>
        <v/>
      </c>
      <c r="D131" s="374"/>
      <c r="E131" s="374"/>
      <c r="F131" s="375"/>
      <c r="G131" s="375"/>
      <c r="H131" s="375"/>
      <c r="I131" s="375"/>
      <c r="J131" s="375"/>
      <c r="K131" s="375"/>
      <c r="L131" s="375"/>
      <c r="M131" s="375"/>
      <c r="N131" s="375"/>
      <c r="O131" s="376"/>
      <c r="P131" s="52"/>
      <c r="Q131" s="194"/>
      <c r="R131" s="332">
        <v>1</v>
      </c>
      <c r="S131" s="356">
        <f t="shared" si="15"/>
        <v>0</v>
      </c>
      <c r="T131" s="205">
        <f t="shared" si="16"/>
        <v>0</v>
      </c>
      <c r="U131" s="211"/>
      <c r="V131" s="211"/>
      <c r="W131" s="416"/>
      <c r="X131" s="212"/>
      <c r="Y131" s="212"/>
    </row>
    <row r="132" spans="1:26" ht="15.75" thickBot="1" x14ac:dyDescent="0.3">
      <c r="A132" s="415">
        <v>15</v>
      </c>
      <c r="B132" s="23"/>
      <c r="C132" s="181" t="str">
        <f>IFERROR(VLOOKUP(B132,Deelnemersoverzicht!B$7:C$21,2,0),"")</f>
        <v/>
      </c>
      <c r="D132" s="374"/>
      <c r="E132" s="24"/>
      <c r="F132" s="384"/>
      <c r="G132" s="384"/>
      <c r="H132" s="384"/>
      <c r="I132" s="384"/>
      <c r="J132" s="384"/>
      <c r="K132" s="384"/>
      <c r="L132" s="384"/>
      <c r="M132" s="384"/>
      <c r="N132" s="384"/>
      <c r="O132" s="385"/>
      <c r="P132" s="53"/>
      <c r="Q132" s="194"/>
      <c r="R132" s="332">
        <v>1</v>
      </c>
      <c r="S132" s="356">
        <f t="shared" si="15"/>
        <v>0</v>
      </c>
      <c r="T132" s="205">
        <f t="shared" si="16"/>
        <v>0</v>
      </c>
      <c r="U132" s="211"/>
      <c r="V132" s="211"/>
      <c r="W132" s="416"/>
      <c r="X132" s="212"/>
      <c r="Y132" s="212"/>
    </row>
    <row r="133" spans="1:26" ht="15.75" thickBot="1" x14ac:dyDescent="0.3">
      <c r="A133" s="424"/>
      <c r="B133" s="237" t="s">
        <v>143</v>
      </c>
      <c r="C133" s="649"/>
      <c r="D133" s="650"/>
      <c r="E133" s="650"/>
      <c r="F133" s="650"/>
      <c r="G133" s="650"/>
      <c r="H133" s="650"/>
      <c r="I133" s="650"/>
      <c r="J133" s="650"/>
      <c r="K133" s="650"/>
      <c r="L133" s="650"/>
      <c r="M133" s="650"/>
      <c r="N133" s="650"/>
      <c r="O133" s="651"/>
      <c r="P133" s="189">
        <f>SUM(P118:P132)</f>
        <v>0</v>
      </c>
      <c r="Q133" s="189"/>
      <c r="R133" s="189"/>
      <c r="S133" s="358">
        <f>SUM(S118:S132)</f>
        <v>0</v>
      </c>
      <c r="T133" s="209">
        <f>SUM(T118:T132)</f>
        <v>0</v>
      </c>
      <c r="U133" s="211"/>
      <c r="V133" s="211"/>
      <c r="W133" s="212"/>
      <c r="X133" s="212"/>
      <c r="Y133" s="212"/>
    </row>
    <row r="134" spans="1:26" ht="6.75" customHeight="1" x14ac:dyDescent="0.25">
      <c r="A134" s="397"/>
      <c r="B134" s="397"/>
      <c r="C134" s="397"/>
      <c r="D134" s="397"/>
      <c r="E134" s="397"/>
      <c r="F134" s="397"/>
      <c r="G134" s="397"/>
      <c r="H134" s="397"/>
      <c r="I134" s="397"/>
      <c r="J134" s="397"/>
      <c r="K134" s="397"/>
      <c r="L134" s="397"/>
      <c r="M134" s="397"/>
      <c r="N134" s="397"/>
      <c r="O134" s="423"/>
      <c r="S134" s="423"/>
      <c r="T134" s="423"/>
      <c r="U134" s="423"/>
      <c r="V134" s="211"/>
      <c r="W134" s="211"/>
      <c r="X134" s="212"/>
      <c r="Y134" s="212"/>
      <c r="Z134" s="212"/>
    </row>
    <row r="135" spans="1:26" x14ac:dyDescent="0.25">
      <c r="A135" s="227" t="s">
        <v>156</v>
      </c>
      <c r="B135" s="397"/>
      <c r="C135" s="397"/>
      <c r="D135" s="397"/>
      <c r="E135" s="397"/>
      <c r="F135" s="397"/>
      <c r="G135" s="397"/>
      <c r="H135" s="397"/>
      <c r="I135" s="397"/>
      <c r="J135" s="397"/>
      <c r="K135" s="397"/>
      <c r="L135" s="397"/>
      <c r="M135" s="397"/>
      <c r="N135" s="397"/>
      <c r="O135" s="423"/>
      <c r="S135" s="423"/>
      <c r="T135" s="423"/>
      <c r="U135" s="423"/>
      <c r="V135" s="211"/>
      <c r="W135" s="211"/>
      <c r="X135" s="212"/>
      <c r="Y135" s="212"/>
      <c r="Z135" s="212"/>
    </row>
    <row r="136" spans="1:26" ht="5.25" customHeight="1" x14ac:dyDescent="0.25">
      <c r="A136" s="397"/>
      <c r="B136" s="397"/>
      <c r="C136" s="397"/>
      <c r="D136" s="397"/>
      <c r="E136" s="397"/>
      <c r="F136" s="397"/>
      <c r="G136" s="397"/>
      <c r="H136" s="397"/>
      <c r="I136" s="397"/>
      <c r="J136" s="397"/>
      <c r="K136" s="397"/>
      <c r="L136" s="397"/>
      <c r="M136" s="397"/>
      <c r="N136" s="397"/>
      <c r="O136" s="423"/>
      <c r="S136" s="423"/>
      <c r="T136" s="423"/>
      <c r="U136" s="423"/>
      <c r="V136" s="211"/>
      <c r="W136" s="211"/>
      <c r="X136" s="212"/>
      <c r="Y136" s="212"/>
      <c r="Z136" s="212"/>
    </row>
    <row r="137" spans="1:26" ht="5.25" customHeight="1" thickBot="1" x14ac:dyDescent="0.3">
      <c r="A137" s="397"/>
      <c r="B137" s="397"/>
      <c r="C137" s="397"/>
      <c r="D137" s="397"/>
      <c r="E137" s="397"/>
      <c r="F137" s="397"/>
      <c r="G137" s="397"/>
      <c r="H137" s="397"/>
      <c r="I137" s="397"/>
      <c r="J137" s="397"/>
      <c r="K137" s="397"/>
      <c r="L137" s="397"/>
      <c r="M137" s="397"/>
      <c r="N137" s="397"/>
      <c r="O137" s="423"/>
      <c r="S137" s="423"/>
      <c r="T137" s="423"/>
      <c r="U137" s="423"/>
      <c r="V137" s="211"/>
      <c r="W137" s="211"/>
      <c r="X137" s="212"/>
      <c r="Y137" s="212"/>
      <c r="Z137" s="212"/>
    </row>
    <row r="138" spans="1:26" x14ac:dyDescent="0.25">
      <c r="A138" s="578" t="s">
        <v>88</v>
      </c>
      <c r="B138" s="585" t="s">
        <v>89</v>
      </c>
      <c r="C138" s="585" t="s">
        <v>118</v>
      </c>
      <c r="D138" s="634" t="s">
        <v>157</v>
      </c>
      <c r="E138" s="506"/>
      <c r="F138" s="506"/>
      <c r="G138" s="506"/>
      <c r="H138" s="506"/>
      <c r="I138" s="506"/>
      <c r="J138" s="506"/>
      <c r="K138" s="506"/>
      <c r="L138" s="506"/>
      <c r="M138" s="506"/>
      <c r="N138" s="506"/>
      <c r="O138" s="635"/>
      <c r="P138" s="557" t="s">
        <v>158</v>
      </c>
      <c r="Q138" s="569" t="s">
        <v>129</v>
      </c>
      <c r="R138" s="569" t="s">
        <v>159</v>
      </c>
      <c r="S138" s="595" t="s">
        <v>131</v>
      </c>
      <c r="T138" s="640" t="s">
        <v>132</v>
      </c>
      <c r="U138" s="211"/>
      <c r="V138" s="211"/>
      <c r="W138" s="416"/>
      <c r="X138" s="212"/>
      <c r="Y138" s="212"/>
    </row>
    <row r="139" spans="1:26" ht="15.75" thickBot="1" x14ac:dyDescent="0.3">
      <c r="A139" s="580"/>
      <c r="B139" s="587"/>
      <c r="C139" s="587"/>
      <c r="D139" s="636"/>
      <c r="E139" s="509"/>
      <c r="F139" s="509"/>
      <c r="G139" s="509"/>
      <c r="H139" s="509"/>
      <c r="I139" s="509"/>
      <c r="J139" s="509"/>
      <c r="K139" s="509"/>
      <c r="L139" s="509"/>
      <c r="M139" s="509"/>
      <c r="N139" s="509"/>
      <c r="O139" s="637"/>
      <c r="P139" s="558"/>
      <c r="Q139" s="570"/>
      <c r="R139" s="570"/>
      <c r="S139" s="596"/>
      <c r="T139" s="641"/>
      <c r="U139" s="211"/>
      <c r="V139" s="211"/>
      <c r="W139" s="416"/>
      <c r="X139" s="212"/>
      <c r="Y139" s="212"/>
    </row>
    <row r="140" spans="1:26" x14ac:dyDescent="0.25">
      <c r="A140" s="415">
        <v>1</v>
      </c>
      <c r="B140" s="35"/>
      <c r="C140" s="178" t="str">
        <f>IFERROR(VLOOKUP(B140,Deelnemersoverzicht!B$7:C$21,2,0),"")</f>
        <v/>
      </c>
      <c r="D140" s="475"/>
      <c r="E140" s="476"/>
      <c r="F140" s="476"/>
      <c r="G140" s="476"/>
      <c r="H140" s="476"/>
      <c r="I140" s="476"/>
      <c r="J140" s="476"/>
      <c r="K140" s="476"/>
      <c r="L140" s="476"/>
      <c r="M140" s="476"/>
      <c r="N140" s="476"/>
      <c r="O140" s="477"/>
      <c r="P140" s="51"/>
      <c r="Q140" s="194"/>
      <c r="R140" s="411"/>
      <c r="S140" s="356">
        <f t="shared" ref="S140:S154" si="17">+P140*R140</f>
        <v>0</v>
      </c>
      <c r="T140" s="205">
        <f t="shared" ref="T140:T154" si="18">IFERROR(IF(IF(AND($Q$7="Art. 25 AGVV",$S$9&gt;0%,C140="Klein",Q140="Industriëel onderzoek"),P140*0.8),P140*0.8,P140*(D140+R140+$S$9)),0)</f>
        <v>0</v>
      </c>
      <c r="U140" s="211"/>
      <c r="V140" s="211"/>
      <c r="W140" s="416"/>
      <c r="X140" s="212"/>
      <c r="Y140" s="212"/>
    </row>
    <row r="141" spans="1:26" x14ac:dyDescent="0.25">
      <c r="A141" s="415">
        <v>2</v>
      </c>
      <c r="B141" s="23"/>
      <c r="C141" s="179" t="str">
        <f>IFERROR(VLOOKUP(B141,Deelnemersoverzicht!B$7:C$21,2,0),"")</f>
        <v/>
      </c>
      <c r="D141" s="478"/>
      <c r="E141" s="479"/>
      <c r="F141" s="479"/>
      <c r="G141" s="479"/>
      <c r="H141" s="479"/>
      <c r="I141" s="479"/>
      <c r="J141" s="479"/>
      <c r="K141" s="479"/>
      <c r="L141" s="479"/>
      <c r="M141" s="479"/>
      <c r="N141" s="479"/>
      <c r="O141" s="480"/>
      <c r="P141" s="52"/>
      <c r="Q141" s="194"/>
      <c r="R141" s="411"/>
      <c r="S141" s="356">
        <f t="shared" si="17"/>
        <v>0</v>
      </c>
      <c r="T141" s="205">
        <f t="shared" si="18"/>
        <v>0</v>
      </c>
      <c r="U141" s="211"/>
      <c r="V141" s="211"/>
      <c r="W141" s="416"/>
      <c r="X141" s="212"/>
      <c r="Y141" s="212"/>
    </row>
    <row r="142" spans="1:26" x14ac:dyDescent="0.25">
      <c r="A142" s="415">
        <v>3</v>
      </c>
      <c r="B142" s="23"/>
      <c r="C142" s="179" t="str">
        <f>IFERROR(VLOOKUP(B142,Deelnemersoverzicht!B$7:C$21,2,0),"")</f>
        <v/>
      </c>
      <c r="D142" s="478"/>
      <c r="E142" s="479"/>
      <c r="F142" s="479"/>
      <c r="G142" s="479"/>
      <c r="H142" s="479"/>
      <c r="I142" s="479"/>
      <c r="J142" s="479"/>
      <c r="K142" s="479"/>
      <c r="L142" s="479"/>
      <c r="M142" s="479"/>
      <c r="N142" s="479"/>
      <c r="O142" s="480"/>
      <c r="P142" s="52"/>
      <c r="Q142" s="194"/>
      <c r="R142" s="411"/>
      <c r="S142" s="356">
        <f t="shared" si="17"/>
        <v>0</v>
      </c>
      <c r="T142" s="205">
        <f t="shared" si="18"/>
        <v>0</v>
      </c>
      <c r="U142" s="211"/>
      <c r="V142" s="211"/>
      <c r="W142" s="416"/>
      <c r="X142" s="212"/>
      <c r="Y142" s="212"/>
    </row>
    <row r="143" spans="1:26" x14ac:dyDescent="0.25">
      <c r="A143" s="415">
        <v>4</v>
      </c>
      <c r="B143" s="23"/>
      <c r="C143" s="179" t="str">
        <f>IFERROR(VLOOKUP(B143,Deelnemersoverzicht!B$7:C$21,2,0),"")</f>
        <v/>
      </c>
      <c r="D143" s="478"/>
      <c r="E143" s="479"/>
      <c r="F143" s="479"/>
      <c r="G143" s="479"/>
      <c r="H143" s="479"/>
      <c r="I143" s="479"/>
      <c r="J143" s="479"/>
      <c r="K143" s="479"/>
      <c r="L143" s="479"/>
      <c r="M143" s="479"/>
      <c r="N143" s="479"/>
      <c r="O143" s="480"/>
      <c r="P143" s="52"/>
      <c r="Q143" s="194"/>
      <c r="R143" s="411"/>
      <c r="S143" s="356">
        <f t="shared" si="17"/>
        <v>0</v>
      </c>
      <c r="T143" s="205">
        <f t="shared" si="18"/>
        <v>0</v>
      </c>
      <c r="U143" s="211"/>
      <c r="V143" s="211"/>
      <c r="W143" s="416"/>
      <c r="X143" s="212"/>
      <c r="Y143" s="212"/>
    </row>
    <row r="144" spans="1:26" x14ac:dyDescent="0.25">
      <c r="A144" s="415">
        <v>5</v>
      </c>
      <c r="B144" s="23"/>
      <c r="C144" s="179" t="str">
        <f>IFERROR(VLOOKUP(B144,Deelnemersoverzicht!B$7:C$21,2,0),"")</f>
        <v/>
      </c>
      <c r="D144" s="478"/>
      <c r="E144" s="479"/>
      <c r="F144" s="479"/>
      <c r="G144" s="479"/>
      <c r="H144" s="479"/>
      <c r="I144" s="479"/>
      <c r="J144" s="479"/>
      <c r="K144" s="479"/>
      <c r="L144" s="479"/>
      <c r="M144" s="479"/>
      <c r="N144" s="479"/>
      <c r="O144" s="480"/>
      <c r="P144" s="52"/>
      <c r="Q144" s="194"/>
      <c r="R144" s="411"/>
      <c r="S144" s="356">
        <f t="shared" si="17"/>
        <v>0</v>
      </c>
      <c r="T144" s="205">
        <f t="shared" si="18"/>
        <v>0</v>
      </c>
      <c r="U144" s="211"/>
      <c r="V144" s="211"/>
      <c r="W144" s="416"/>
      <c r="X144" s="212"/>
      <c r="Y144" s="212"/>
    </row>
    <row r="145" spans="1:26" x14ac:dyDescent="0.25">
      <c r="A145" s="415">
        <v>6</v>
      </c>
      <c r="B145" s="23"/>
      <c r="C145" s="179" t="str">
        <f>IFERROR(VLOOKUP(B145,Deelnemersoverzicht!B$7:C$21,2,0),"")</f>
        <v/>
      </c>
      <c r="D145" s="478"/>
      <c r="E145" s="479"/>
      <c r="F145" s="479"/>
      <c r="G145" s="479"/>
      <c r="H145" s="479"/>
      <c r="I145" s="479"/>
      <c r="J145" s="479"/>
      <c r="K145" s="479"/>
      <c r="L145" s="479"/>
      <c r="M145" s="479"/>
      <c r="N145" s="479"/>
      <c r="O145" s="480"/>
      <c r="P145" s="52"/>
      <c r="Q145" s="194"/>
      <c r="R145" s="411"/>
      <c r="S145" s="356">
        <f t="shared" si="17"/>
        <v>0</v>
      </c>
      <c r="T145" s="205">
        <f t="shared" si="18"/>
        <v>0</v>
      </c>
      <c r="U145" s="211"/>
      <c r="V145" s="211"/>
      <c r="W145" s="416"/>
      <c r="X145" s="212"/>
      <c r="Y145" s="212"/>
    </row>
    <row r="146" spans="1:26" x14ac:dyDescent="0.25">
      <c r="A146" s="415">
        <v>7</v>
      </c>
      <c r="B146" s="23"/>
      <c r="C146" s="179" t="str">
        <f>IFERROR(VLOOKUP(B146,Deelnemersoverzicht!B$7:C$21,2,0),"")</f>
        <v/>
      </c>
      <c r="D146" s="478"/>
      <c r="E146" s="479"/>
      <c r="F146" s="479"/>
      <c r="G146" s="479"/>
      <c r="H146" s="479"/>
      <c r="I146" s="479"/>
      <c r="J146" s="479"/>
      <c r="K146" s="479"/>
      <c r="L146" s="479"/>
      <c r="M146" s="479"/>
      <c r="N146" s="479"/>
      <c r="O146" s="480"/>
      <c r="P146" s="52"/>
      <c r="Q146" s="194"/>
      <c r="R146" s="411"/>
      <c r="S146" s="356">
        <f t="shared" si="17"/>
        <v>0</v>
      </c>
      <c r="T146" s="205">
        <f t="shared" si="18"/>
        <v>0</v>
      </c>
      <c r="U146" s="211"/>
      <c r="V146" s="211"/>
      <c r="W146" s="416"/>
      <c r="X146" s="212"/>
      <c r="Y146" s="212"/>
    </row>
    <row r="147" spans="1:26" x14ac:dyDescent="0.25">
      <c r="A147" s="415">
        <v>8</v>
      </c>
      <c r="B147" s="23"/>
      <c r="C147" s="179" t="str">
        <f>IFERROR(VLOOKUP(B147,Deelnemersoverzicht!B$7:C$21,2,0),"")</f>
        <v/>
      </c>
      <c r="D147" s="478"/>
      <c r="E147" s="479"/>
      <c r="F147" s="479"/>
      <c r="G147" s="479"/>
      <c r="H147" s="479"/>
      <c r="I147" s="479"/>
      <c r="J147" s="479"/>
      <c r="K147" s="479"/>
      <c r="L147" s="479"/>
      <c r="M147" s="479"/>
      <c r="N147" s="479"/>
      <c r="O147" s="480"/>
      <c r="P147" s="52"/>
      <c r="Q147" s="194"/>
      <c r="R147" s="411"/>
      <c r="S147" s="356">
        <f t="shared" si="17"/>
        <v>0</v>
      </c>
      <c r="T147" s="205">
        <f t="shared" si="18"/>
        <v>0</v>
      </c>
      <c r="U147" s="211"/>
      <c r="V147" s="211"/>
      <c r="W147" s="416"/>
      <c r="X147" s="212"/>
      <c r="Y147" s="212"/>
    </row>
    <row r="148" spans="1:26" x14ac:dyDescent="0.25">
      <c r="A148" s="415">
        <v>9</v>
      </c>
      <c r="B148" s="23"/>
      <c r="C148" s="179" t="str">
        <f>IFERROR(VLOOKUP(B148,Deelnemersoverzicht!B$7:C$21,2,0),"")</f>
        <v/>
      </c>
      <c r="D148" s="478"/>
      <c r="E148" s="479"/>
      <c r="F148" s="479"/>
      <c r="G148" s="479"/>
      <c r="H148" s="479"/>
      <c r="I148" s="479"/>
      <c r="J148" s="479"/>
      <c r="K148" s="479"/>
      <c r="L148" s="479"/>
      <c r="M148" s="479"/>
      <c r="N148" s="479"/>
      <c r="O148" s="480"/>
      <c r="P148" s="52"/>
      <c r="Q148" s="194"/>
      <c r="R148" s="411"/>
      <c r="S148" s="356">
        <f t="shared" si="17"/>
        <v>0</v>
      </c>
      <c r="T148" s="205">
        <f t="shared" si="18"/>
        <v>0</v>
      </c>
      <c r="U148" s="211"/>
      <c r="V148" s="211"/>
      <c r="W148" s="416"/>
      <c r="X148" s="212"/>
      <c r="Y148" s="212"/>
    </row>
    <row r="149" spans="1:26" x14ac:dyDescent="0.25">
      <c r="A149" s="415">
        <v>10</v>
      </c>
      <c r="B149" s="23"/>
      <c r="C149" s="179" t="str">
        <f>IFERROR(VLOOKUP(B149,Deelnemersoverzicht!B$7:C$21,2,0),"")</f>
        <v/>
      </c>
      <c r="D149" s="478"/>
      <c r="E149" s="479"/>
      <c r="F149" s="479"/>
      <c r="G149" s="479"/>
      <c r="H149" s="479"/>
      <c r="I149" s="479"/>
      <c r="J149" s="479"/>
      <c r="K149" s="479"/>
      <c r="L149" s="479"/>
      <c r="M149" s="479"/>
      <c r="N149" s="479"/>
      <c r="O149" s="480"/>
      <c r="P149" s="52"/>
      <c r="Q149" s="194"/>
      <c r="R149" s="411"/>
      <c r="S149" s="356">
        <f t="shared" si="17"/>
        <v>0</v>
      </c>
      <c r="T149" s="205">
        <f t="shared" si="18"/>
        <v>0</v>
      </c>
      <c r="U149" s="211"/>
      <c r="V149" s="211"/>
      <c r="W149" s="416"/>
      <c r="X149" s="212"/>
      <c r="Y149" s="212"/>
    </row>
    <row r="150" spans="1:26" x14ac:dyDescent="0.25">
      <c r="A150" s="415">
        <v>11</v>
      </c>
      <c r="B150" s="23"/>
      <c r="C150" s="179" t="str">
        <f>IFERROR(VLOOKUP(B150,Deelnemersoverzicht!B$7:C$21,2,0),"")</f>
        <v/>
      </c>
      <c r="D150" s="478"/>
      <c r="E150" s="479"/>
      <c r="F150" s="479"/>
      <c r="G150" s="479"/>
      <c r="H150" s="479"/>
      <c r="I150" s="479"/>
      <c r="J150" s="479"/>
      <c r="K150" s="479"/>
      <c r="L150" s="479"/>
      <c r="M150" s="479"/>
      <c r="N150" s="479"/>
      <c r="O150" s="480"/>
      <c r="P150" s="52"/>
      <c r="Q150" s="194"/>
      <c r="R150" s="411"/>
      <c r="S150" s="356">
        <f t="shared" si="17"/>
        <v>0</v>
      </c>
      <c r="T150" s="205">
        <f t="shared" si="18"/>
        <v>0</v>
      </c>
      <c r="U150" s="211"/>
      <c r="V150" s="211"/>
      <c r="W150" s="416"/>
      <c r="X150" s="212"/>
      <c r="Y150" s="212"/>
    </row>
    <row r="151" spans="1:26" x14ac:dyDescent="0.25">
      <c r="A151" s="415">
        <v>12</v>
      </c>
      <c r="B151" s="23"/>
      <c r="C151" s="179" t="str">
        <f>IFERROR(VLOOKUP(B151,Deelnemersoverzicht!B$7:C$21,2,0),"")</f>
        <v/>
      </c>
      <c r="D151" s="478"/>
      <c r="E151" s="479"/>
      <c r="F151" s="479"/>
      <c r="G151" s="479"/>
      <c r="H151" s="479"/>
      <c r="I151" s="479"/>
      <c r="J151" s="479"/>
      <c r="K151" s="479"/>
      <c r="L151" s="479"/>
      <c r="M151" s="479"/>
      <c r="N151" s="479"/>
      <c r="O151" s="480"/>
      <c r="P151" s="52"/>
      <c r="Q151" s="194"/>
      <c r="R151" s="411"/>
      <c r="S151" s="356">
        <f t="shared" si="17"/>
        <v>0</v>
      </c>
      <c r="T151" s="205">
        <f t="shared" si="18"/>
        <v>0</v>
      </c>
      <c r="U151" s="211"/>
      <c r="V151" s="211"/>
      <c r="W151" s="416"/>
      <c r="X151" s="212"/>
      <c r="Y151" s="212"/>
    </row>
    <row r="152" spans="1:26" x14ac:dyDescent="0.25">
      <c r="A152" s="415">
        <v>13</v>
      </c>
      <c r="B152" s="23"/>
      <c r="C152" s="179" t="str">
        <f>IFERROR(VLOOKUP(B152,Deelnemersoverzicht!B$7:C$21,2,0),"")</f>
        <v/>
      </c>
      <c r="D152" s="478"/>
      <c r="E152" s="479"/>
      <c r="F152" s="479"/>
      <c r="G152" s="479"/>
      <c r="H152" s="479"/>
      <c r="I152" s="479"/>
      <c r="J152" s="479"/>
      <c r="K152" s="479"/>
      <c r="L152" s="479"/>
      <c r="M152" s="479"/>
      <c r="N152" s="479"/>
      <c r="O152" s="480"/>
      <c r="P152" s="52"/>
      <c r="Q152" s="194"/>
      <c r="R152" s="411"/>
      <c r="S152" s="356">
        <f t="shared" si="17"/>
        <v>0</v>
      </c>
      <c r="T152" s="205">
        <f t="shared" si="18"/>
        <v>0</v>
      </c>
      <c r="U152" s="211"/>
      <c r="V152" s="211"/>
      <c r="W152" s="416"/>
      <c r="X152" s="212"/>
      <c r="Y152" s="212"/>
    </row>
    <row r="153" spans="1:26" x14ac:dyDescent="0.25">
      <c r="A153" s="415">
        <v>14</v>
      </c>
      <c r="B153" s="23"/>
      <c r="C153" s="179" t="str">
        <f>IFERROR(VLOOKUP(B153,Deelnemersoverzicht!B$7:C$21,2,0),"")</f>
        <v/>
      </c>
      <c r="D153" s="478"/>
      <c r="E153" s="479"/>
      <c r="F153" s="479"/>
      <c r="G153" s="479"/>
      <c r="H153" s="479"/>
      <c r="I153" s="479"/>
      <c r="J153" s="479"/>
      <c r="K153" s="479"/>
      <c r="L153" s="479"/>
      <c r="M153" s="479"/>
      <c r="N153" s="479"/>
      <c r="O153" s="480"/>
      <c r="P153" s="52"/>
      <c r="Q153" s="194"/>
      <c r="R153" s="411"/>
      <c r="S153" s="356">
        <f t="shared" si="17"/>
        <v>0</v>
      </c>
      <c r="T153" s="205">
        <f t="shared" si="18"/>
        <v>0</v>
      </c>
      <c r="U153" s="211"/>
      <c r="V153" s="211"/>
      <c r="W153" s="416"/>
      <c r="X153" s="212"/>
      <c r="Y153" s="212"/>
    </row>
    <row r="154" spans="1:26" ht="15.75" thickBot="1" x14ac:dyDescent="0.3">
      <c r="A154" s="415">
        <v>15</v>
      </c>
      <c r="B154" s="23"/>
      <c r="C154" s="181" t="str">
        <f>IFERROR(VLOOKUP(B154,Deelnemersoverzicht!B$7:C$21,2,0),"")</f>
        <v/>
      </c>
      <c r="D154" s="478"/>
      <c r="E154" s="479"/>
      <c r="F154" s="479"/>
      <c r="G154" s="479"/>
      <c r="H154" s="479"/>
      <c r="I154" s="479"/>
      <c r="J154" s="479"/>
      <c r="K154" s="479"/>
      <c r="L154" s="479"/>
      <c r="M154" s="479"/>
      <c r="N154" s="479"/>
      <c r="O154" s="480"/>
      <c r="P154" s="53"/>
      <c r="Q154" s="194"/>
      <c r="R154" s="411"/>
      <c r="S154" s="356">
        <f t="shared" si="17"/>
        <v>0</v>
      </c>
      <c r="T154" s="205">
        <f t="shared" si="18"/>
        <v>0</v>
      </c>
      <c r="U154" s="211"/>
      <c r="V154" s="211"/>
      <c r="W154" s="416"/>
      <c r="X154" s="212"/>
      <c r="Y154" s="212"/>
    </row>
    <row r="155" spans="1:26" ht="15.75" thickBot="1" x14ac:dyDescent="0.3">
      <c r="A155" s="424"/>
      <c r="B155" s="238" t="s">
        <v>133</v>
      </c>
      <c r="C155" s="625"/>
      <c r="D155" s="626"/>
      <c r="E155" s="626"/>
      <c r="F155" s="626"/>
      <c r="G155" s="626"/>
      <c r="H155" s="626"/>
      <c r="I155" s="626"/>
      <c r="J155" s="626"/>
      <c r="K155" s="626"/>
      <c r="L155" s="626"/>
      <c r="M155" s="626"/>
      <c r="N155" s="626"/>
      <c r="O155" s="627"/>
      <c r="P155" s="190">
        <f>SUM(P140:P154)</f>
        <v>0</v>
      </c>
      <c r="Q155" s="190"/>
      <c r="R155" s="190"/>
      <c r="S155" s="358">
        <f>SUM(S140:S154)</f>
        <v>0</v>
      </c>
      <c r="T155" s="209">
        <f>SUM(T140:T154)</f>
        <v>0</v>
      </c>
      <c r="U155" s="211"/>
      <c r="V155" s="211"/>
      <c r="W155" s="212"/>
      <c r="X155" s="212"/>
      <c r="Y155" s="212"/>
    </row>
    <row r="156" spans="1:26" ht="7.5" customHeight="1" x14ac:dyDescent="0.25">
      <c r="A156" s="397"/>
      <c r="B156" s="397"/>
      <c r="C156" s="397"/>
      <c r="D156" s="397"/>
      <c r="E156" s="397"/>
      <c r="F156" s="397"/>
      <c r="G156" s="397"/>
      <c r="H156" s="397"/>
      <c r="I156" s="397"/>
      <c r="J156" s="397"/>
      <c r="K156" s="397"/>
      <c r="L156" s="397"/>
      <c r="M156" s="397"/>
      <c r="N156" s="397"/>
      <c r="O156" s="397"/>
      <c r="P156" s="397"/>
      <c r="Q156" s="397"/>
      <c r="R156" s="397"/>
      <c r="S156" s="397"/>
      <c r="T156" s="397"/>
      <c r="U156" s="397"/>
      <c r="V156" s="397"/>
      <c r="W156" s="397"/>
      <c r="X156" s="212"/>
      <c r="Y156" s="212"/>
      <c r="Z156" s="212"/>
    </row>
    <row r="157" spans="1:26" x14ac:dyDescent="0.25">
      <c r="A157" s="227" t="s">
        <v>160</v>
      </c>
      <c r="B157" s="397"/>
      <c r="C157" s="397"/>
      <c r="D157" s="397"/>
      <c r="E157" s="397"/>
      <c r="F157" s="397"/>
      <c r="G157" s="397"/>
      <c r="H157" s="397"/>
      <c r="I157" s="397"/>
      <c r="J157" s="397"/>
      <c r="K157" s="397"/>
      <c r="L157" s="397"/>
      <c r="M157" s="397"/>
      <c r="N157" s="397"/>
      <c r="O157" s="397"/>
      <c r="P157" s="397"/>
      <c r="Q157" s="397"/>
      <c r="R157" s="397"/>
      <c r="S157" s="397"/>
      <c r="T157" s="397"/>
      <c r="U157" s="397"/>
      <c r="V157" s="397"/>
      <c r="W157" s="397"/>
      <c r="X157" s="212"/>
      <c r="Y157" s="212"/>
      <c r="Z157" s="212"/>
    </row>
    <row r="158" spans="1:26" ht="6" customHeight="1" thickBot="1" x14ac:dyDescent="0.3">
      <c r="A158" s="397"/>
      <c r="B158" s="397"/>
      <c r="C158" s="397"/>
      <c r="D158" s="397"/>
      <c r="E158" s="397"/>
      <c r="F158" s="397"/>
      <c r="G158" s="397"/>
      <c r="H158" s="397"/>
      <c r="I158" s="397"/>
      <c r="J158" s="397"/>
      <c r="K158" s="397"/>
      <c r="L158" s="397"/>
      <c r="M158" s="397"/>
      <c r="N158" s="397"/>
      <c r="O158" s="397"/>
      <c r="P158" s="397"/>
      <c r="Q158" s="397"/>
      <c r="R158" s="397"/>
      <c r="S158" s="397"/>
      <c r="T158" s="397"/>
      <c r="U158" s="397"/>
      <c r="V158" s="397"/>
      <c r="W158" s="397"/>
      <c r="X158" s="212"/>
      <c r="Y158" s="212"/>
      <c r="Z158" s="212"/>
    </row>
    <row r="159" spans="1:26" x14ac:dyDescent="0.25">
      <c r="A159" s="669" t="s">
        <v>88</v>
      </c>
      <c r="B159" s="623" t="s">
        <v>89</v>
      </c>
      <c r="C159" s="518" t="s">
        <v>118</v>
      </c>
      <c r="D159" s="520"/>
      <c r="E159" s="329" t="s">
        <v>141</v>
      </c>
      <c r="F159" s="330"/>
      <c r="G159" s="330"/>
      <c r="H159" s="330"/>
      <c r="I159" s="330"/>
      <c r="J159" s="330"/>
      <c r="K159" s="330"/>
      <c r="L159" s="330"/>
      <c r="M159" s="330"/>
      <c r="N159" s="330"/>
      <c r="O159" s="330"/>
      <c r="P159" s="330"/>
      <c r="Q159" s="330"/>
      <c r="R159" s="330"/>
      <c r="S159" s="593" t="s">
        <v>158</v>
      </c>
      <c r="U159" s="397"/>
      <c r="V159" s="397"/>
      <c r="W159" s="416"/>
      <c r="X159" s="416"/>
      <c r="Y159" s="416"/>
      <c r="Z159" s="423"/>
    </row>
    <row r="160" spans="1:26" ht="15.75" thickBot="1" x14ac:dyDescent="0.3">
      <c r="A160" s="670"/>
      <c r="B160" s="624"/>
      <c r="C160" s="524"/>
      <c r="D160" s="526"/>
      <c r="E160" s="351"/>
      <c r="F160" s="352"/>
      <c r="G160" s="352"/>
      <c r="H160" s="352"/>
      <c r="I160" s="352"/>
      <c r="J160" s="352"/>
      <c r="K160" s="352"/>
      <c r="L160" s="352"/>
      <c r="M160" s="352"/>
      <c r="N160" s="352"/>
      <c r="O160" s="352"/>
      <c r="P160" s="352"/>
      <c r="Q160" s="352"/>
      <c r="R160" s="352"/>
      <c r="S160" s="594"/>
      <c r="U160" s="397"/>
      <c r="V160" s="397"/>
      <c r="W160" s="416"/>
      <c r="X160" s="416"/>
      <c r="Y160" s="416"/>
      <c r="Z160" s="423"/>
    </row>
    <row r="161" spans="1:27" x14ac:dyDescent="0.25">
      <c r="A161" s="415">
        <v>1</v>
      </c>
      <c r="B161" s="41"/>
      <c r="C161" s="665" t="str">
        <f>IFERROR(VLOOKUP(B161,Deelnemersoverzicht!B$7:C$21,2,0),"")</f>
        <v/>
      </c>
      <c r="D161" s="666"/>
      <c r="E161" s="484"/>
      <c r="F161" s="485"/>
      <c r="G161" s="485"/>
      <c r="H161" s="485"/>
      <c r="I161" s="485"/>
      <c r="J161" s="485"/>
      <c r="K161" s="485"/>
      <c r="L161" s="485"/>
      <c r="M161" s="485"/>
      <c r="N161" s="485"/>
      <c r="O161" s="485"/>
      <c r="P161" s="485"/>
      <c r="Q161" s="485"/>
      <c r="R161" s="486"/>
      <c r="S161" s="196"/>
      <c r="U161" s="425"/>
      <c r="V161" s="425" t="e">
        <f>IF(AND($Q$7="Art. 25 AGVV",$S$9&gt;0%,C161="Klein",#REF!="Industriële ontwikkeling"),#REF!*0.8,IF(AND($Q$7="Art. 25 AGVV",#REF!="Fundamenteel onderzoek"),#REF!,U161+(#REF!*$D161)+(#REF!*$S$9)))</f>
        <v>#REF!</v>
      </c>
      <c r="W161" s="416"/>
      <c r="X161" s="416"/>
      <c r="Y161" s="416"/>
      <c r="Z161" s="423"/>
    </row>
    <row r="162" spans="1:27" x14ac:dyDescent="0.25">
      <c r="A162" s="415">
        <v>2</v>
      </c>
      <c r="B162" s="28"/>
      <c r="C162" s="545" t="str">
        <f>IFERROR(VLOOKUP(B162,Deelnemersoverzicht!B$7:C$21,2,0),"")</f>
        <v/>
      </c>
      <c r="D162" s="546"/>
      <c r="E162" s="484"/>
      <c r="F162" s="485"/>
      <c r="G162" s="485"/>
      <c r="H162" s="485"/>
      <c r="I162" s="485"/>
      <c r="J162" s="485"/>
      <c r="K162" s="485"/>
      <c r="L162" s="485"/>
      <c r="M162" s="485"/>
      <c r="N162" s="485"/>
      <c r="O162" s="485"/>
      <c r="P162" s="485"/>
      <c r="Q162" s="485"/>
      <c r="R162" s="486"/>
      <c r="S162" s="197"/>
      <c r="U162" s="425"/>
      <c r="V162" s="425" t="e">
        <f>IF(AND($Q$7="Art. 25 AGVV",$S$9&gt;0%,C162="Klein",#REF!="Industriële ontwikkeling"),#REF!*0.8,IF(AND($Q$7="Art. 25 AGVV",#REF!="Fundamenteel onderzoek"),#REF!,U162+(#REF!*$D162)+(#REF!*$S$9)))</f>
        <v>#REF!</v>
      </c>
      <c r="W162" s="416"/>
      <c r="X162" s="416"/>
      <c r="Y162" s="416"/>
      <c r="Z162" s="423"/>
    </row>
    <row r="163" spans="1:27" x14ac:dyDescent="0.25">
      <c r="A163" s="415">
        <v>3</v>
      </c>
      <c r="B163" s="28"/>
      <c r="C163" s="545" t="str">
        <f>IFERROR(VLOOKUP(B163,Deelnemersoverzicht!B$7:C$21,2,0),"")</f>
        <v/>
      </c>
      <c r="D163" s="546"/>
      <c r="E163" s="484"/>
      <c r="F163" s="485"/>
      <c r="G163" s="485"/>
      <c r="H163" s="485"/>
      <c r="I163" s="485"/>
      <c r="J163" s="485"/>
      <c r="K163" s="485"/>
      <c r="L163" s="485"/>
      <c r="M163" s="485"/>
      <c r="N163" s="485"/>
      <c r="O163" s="485"/>
      <c r="P163" s="485"/>
      <c r="Q163" s="485"/>
      <c r="R163" s="486"/>
      <c r="S163" s="197"/>
      <c r="U163" s="425"/>
      <c r="V163" s="425" t="e">
        <f>IF(AND($Q$7="Art. 25 AGVV",$S$9&gt;0%,C163="Klein",#REF!="Industriële ontwikkeling"),#REF!*0.8,IF(AND($Q$7="Art. 25 AGVV",#REF!="Fundamenteel onderzoek"),#REF!,U163+(#REF!*$D163)+(#REF!*$S$9)))</f>
        <v>#REF!</v>
      </c>
      <c r="W163" s="416"/>
      <c r="X163" s="416"/>
      <c r="Y163" s="416"/>
      <c r="Z163" s="423"/>
    </row>
    <row r="164" spans="1:27" x14ac:dyDescent="0.25">
      <c r="A164" s="415">
        <v>4</v>
      </c>
      <c r="B164" s="28"/>
      <c r="C164" s="545" t="str">
        <f>IFERROR(VLOOKUP(B164,Deelnemersoverzicht!B$7:C$21,2,0),"")</f>
        <v/>
      </c>
      <c r="D164" s="546"/>
      <c r="E164" s="484"/>
      <c r="F164" s="485"/>
      <c r="G164" s="485"/>
      <c r="H164" s="485"/>
      <c r="I164" s="485"/>
      <c r="J164" s="485"/>
      <c r="K164" s="485"/>
      <c r="L164" s="485"/>
      <c r="M164" s="485"/>
      <c r="N164" s="485"/>
      <c r="O164" s="485"/>
      <c r="P164" s="485"/>
      <c r="Q164" s="485"/>
      <c r="R164" s="486"/>
      <c r="S164" s="197"/>
      <c r="U164" s="425"/>
      <c r="V164" s="425" t="e">
        <f>IF(AND($Q$7="Art. 25 AGVV",$S$9&gt;0%,C164="Klein",#REF!="Industriële ontwikkeling"),#REF!*0.8,IF(AND($Q$7="Art. 25 AGVV",#REF!="Fundamenteel onderzoek"),#REF!,U164+(#REF!*$D164)+(#REF!*$S$9)))</f>
        <v>#REF!</v>
      </c>
      <c r="W164" s="416"/>
      <c r="X164" s="416"/>
      <c r="Y164" s="416"/>
      <c r="Z164" s="423"/>
    </row>
    <row r="165" spans="1:27" x14ac:dyDescent="0.25">
      <c r="A165" s="415">
        <v>5</v>
      </c>
      <c r="B165" s="28"/>
      <c r="C165" s="545" t="str">
        <f>IFERROR(VLOOKUP(B165,Deelnemersoverzicht!B$7:C$21,2,0),"")</f>
        <v/>
      </c>
      <c r="D165" s="546"/>
      <c r="E165" s="484"/>
      <c r="F165" s="485"/>
      <c r="G165" s="485"/>
      <c r="H165" s="485"/>
      <c r="I165" s="485"/>
      <c r="J165" s="485"/>
      <c r="K165" s="485"/>
      <c r="L165" s="485"/>
      <c r="M165" s="485"/>
      <c r="N165" s="485"/>
      <c r="O165" s="485"/>
      <c r="P165" s="485"/>
      <c r="Q165" s="485"/>
      <c r="R165" s="486"/>
      <c r="S165" s="197"/>
      <c r="U165" s="425"/>
      <c r="V165" s="425" t="e">
        <f>IF(AND($Q$7="Art. 25 AGVV",$S$9&gt;0%,C165="Klein",#REF!="Industriële ontwikkeling"),#REF!*0.8,IF(AND($Q$7="Art. 25 AGVV",#REF!="Fundamenteel onderzoek"),#REF!,U165+(#REF!*$D165)+(#REF!*$S$9)))</f>
        <v>#REF!</v>
      </c>
      <c r="W165" s="416"/>
      <c r="X165" s="416"/>
      <c r="Y165" s="416"/>
      <c r="Z165" s="423"/>
    </row>
    <row r="166" spans="1:27" x14ac:dyDescent="0.25">
      <c r="A166" s="415">
        <v>6</v>
      </c>
      <c r="B166" s="28"/>
      <c r="C166" s="545" t="str">
        <f>IFERROR(VLOOKUP(B166,Deelnemersoverzicht!B$7:C$21,2,0),"")</f>
        <v/>
      </c>
      <c r="D166" s="546"/>
      <c r="E166" s="484"/>
      <c r="F166" s="485"/>
      <c r="G166" s="485"/>
      <c r="H166" s="485"/>
      <c r="I166" s="485"/>
      <c r="J166" s="485"/>
      <c r="K166" s="485"/>
      <c r="L166" s="485"/>
      <c r="M166" s="485"/>
      <c r="N166" s="485"/>
      <c r="O166" s="485"/>
      <c r="P166" s="485"/>
      <c r="Q166" s="485"/>
      <c r="R166" s="486"/>
      <c r="S166" s="197"/>
      <c r="U166" s="425"/>
      <c r="V166" s="425" t="e">
        <f>IF(AND($Q$7="Art. 25 AGVV",$S$9&gt;0%,C166="Klein",#REF!="Industriële ontwikkeling"),#REF!*0.8,IF(AND($Q$7="Art. 25 AGVV",#REF!="Fundamenteel onderzoek"),#REF!,U166+(#REF!*$D166)+(#REF!*$S$9)))</f>
        <v>#REF!</v>
      </c>
      <c r="W166" s="416"/>
      <c r="X166" s="416"/>
      <c r="Y166" s="416"/>
      <c r="Z166" s="423"/>
    </row>
    <row r="167" spans="1:27" x14ac:dyDescent="0.25">
      <c r="A167" s="415">
        <v>7</v>
      </c>
      <c r="B167" s="28"/>
      <c r="C167" s="545" t="str">
        <f>IFERROR(VLOOKUP(B167,Deelnemersoverzicht!B$7:C$21,2,0),"")</f>
        <v/>
      </c>
      <c r="D167" s="546"/>
      <c r="E167" s="484"/>
      <c r="F167" s="485"/>
      <c r="G167" s="485"/>
      <c r="H167" s="485"/>
      <c r="I167" s="485"/>
      <c r="J167" s="485"/>
      <c r="K167" s="485"/>
      <c r="L167" s="485"/>
      <c r="M167" s="485"/>
      <c r="N167" s="485"/>
      <c r="O167" s="485"/>
      <c r="P167" s="485"/>
      <c r="Q167" s="485"/>
      <c r="R167" s="486"/>
      <c r="S167" s="197"/>
      <c r="U167" s="425"/>
      <c r="V167" s="425" t="e">
        <f>IF(AND($Q$7="Art. 25 AGVV",$S$9&gt;0%,C167="Klein",#REF!="Industriële ontwikkeling"),#REF!*0.8,IF(AND($Q$7="Art. 25 AGVV",#REF!="Fundamenteel onderzoek"),#REF!,U167+(#REF!*$D167)+(#REF!*$S$9)))</f>
        <v>#REF!</v>
      </c>
      <c r="W167" s="416"/>
      <c r="X167" s="416"/>
      <c r="Y167" s="416"/>
      <c r="Z167" s="423"/>
    </row>
    <row r="168" spans="1:27" x14ac:dyDescent="0.25">
      <c r="A168" s="415">
        <v>8</v>
      </c>
      <c r="B168" s="28"/>
      <c r="C168" s="545" t="str">
        <f>IFERROR(VLOOKUP(B168,Deelnemersoverzicht!B$7:C$21,2,0),"")</f>
        <v/>
      </c>
      <c r="D168" s="546"/>
      <c r="E168" s="484"/>
      <c r="F168" s="485"/>
      <c r="G168" s="485"/>
      <c r="H168" s="485"/>
      <c r="I168" s="485"/>
      <c r="J168" s="485"/>
      <c r="K168" s="485"/>
      <c r="L168" s="485"/>
      <c r="M168" s="485"/>
      <c r="N168" s="485"/>
      <c r="O168" s="485"/>
      <c r="P168" s="485"/>
      <c r="Q168" s="485"/>
      <c r="R168" s="486"/>
      <c r="S168" s="197"/>
      <c r="U168" s="425"/>
      <c r="V168" s="425" t="e">
        <f>IF(AND($Q$7="Art. 25 AGVV",$S$9&gt;0%,C168="Klein",#REF!="Industriële ontwikkeling"),#REF!*0.8,IF(AND($Q$7="Art. 25 AGVV",#REF!="Fundamenteel onderzoek"),#REF!,U168+(#REF!*$D168)+(#REF!*$S$9)))</f>
        <v>#REF!</v>
      </c>
      <c r="W168" s="416"/>
      <c r="X168" s="416"/>
      <c r="Y168" s="416"/>
      <c r="Z168" s="423"/>
    </row>
    <row r="169" spans="1:27" x14ac:dyDescent="0.25">
      <c r="A169" s="415">
        <v>9</v>
      </c>
      <c r="B169" s="28"/>
      <c r="C169" s="545" t="str">
        <f>IFERROR(VLOOKUP(B169,Deelnemersoverzicht!B$7:C$21,2,0),"")</f>
        <v/>
      </c>
      <c r="D169" s="546"/>
      <c r="E169" s="484"/>
      <c r="F169" s="485"/>
      <c r="G169" s="485"/>
      <c r="H169" s="485"/>
      <c r="I169" s="485"/>
      <c r="J169" s="485"/>
      <c r="K169" s="485"/>
      <c r="L169" s="485"/>
      <c r="M169" s="485"/>
      <c r="N169" s="485"/>
      <c r="O169" s="485"/>
      <c r="P169" s="485"/>
      <c r="Q169" s="485"/>
      <c r="R169" s="486"/>
      <c r="S169" s="197"/>
      <c r="U169" s="425"/>
      <c r="V169" s="425" t="e">
        <f>IF(AND($Q$7="Art. 25 AGVV",$S$9&gt;0%,C169="Klein",#REF!="Industriële ontwikkeling"),#REF!*0.8,IF(AND($Q$7="Art. 25 AGVV",#REF!="Fundamenteel onderzoek"),#REF!,U169+(#REF!*$D169)+(#REF!*$S$9)))</f>
        <v>#REF!</v>
      </c>
      <c r="W169" s="416"/>
      <c r="X169" s="416"/>
      <c r="Y169" s="416"/>
      <c r="Z169" s="423"/>
    </row>
    <row r="170" spans="1:27" ht="15.75" thickBot="1" x14ac:dyDescent="0.3">
      <c r="A170" s="426">
        <v>10</v>
      </c>
      <c r="B170" s="32"/>
      <c r="C170" s="667" t="str">
        <f>IFERROR(VLOOKUP(B170,Deelnemersoverzicht!B$7:C$21,2,0),"")</f>
        <v/>
      </c>
      <c r="D170" s="668"/>
      <c r="E170" s="484"/>
      <c r="F170" s="485"/>
      <c r="G170" s="485"/>
      <c r="H170" s="485"/>
      <c r="I170" s="485"/>
      <c r="J170" s="485"/>
      <c r="K170" s="485"/>
      <c r="L170" s="485"/>
      <c r="M170" s="485"/>
      <c r="N170" s="485"/>
      <c r="O170" s="485"/>
      <c r="P170" s="485"/>
      <c r="Q170" s="485"/>
      <c r="R170" s="486"/>
      <c r="S170" s="198"/>
      <c r="U170" s="425"/>
      <c r="V170" s="425" t="e">
        <f>IF(AND($Q$7="Art. 25 AGVV",$S$9&gt;0%,C170="Klein",#REF!="Industriële ontwikkeling"),#REF!*0.8,IF(AND($Q$7="Art. 25 AGVV",#REF!="Fundamenteel onderzoek"),#REF!,U170+(#REF!*$D170)+(#REF!*$S$9)))</f>
        <v>#REF!</v>
      </c>
      <c r="W170" s="416"/>
      <c r="X170" s="416"/>
      <c r="Y170" s="416"/>
      <c r="Z170" s="423"/>
    </row>
    <row r="171" spans="1:27" ht="15.75" thickBot="1" x14ac:dyDescent="0.3">
      <c r="A171" s="424"/>
      <c r="B171" s="230" t="s">
        <v>143</v>
      </c>
      <c r="C171" s="654"/>
      <c r="D171" s="655"/>
      <c r="E171" s="427"/>
      <c r="F171" s="428"/>
      <c r="G171" s="428"/>
      <c r="H171" s="428"/>
      <c r="I171" s="428"/>
      <c r="J171" s="428"/>
      <c r="K171" s="428"/>
      <c r="L171" s="428"/>
      <c r="M171" s="428"/>
      <c r="N171" s="428"/>
      <c r="O171" s="428"/>
      <c r="P171" s="428"/>
      <c r="Q171" s="428"/>
      <c r="R171" s="428"/>
      <c r="S171" s="359">
        <f>SUM(S161:S170)</f>
        <v>0</v>
      </c>
      <c r="U171" s="397"/>
      <c r="V171" s="429" t="e">
        <f>SUM(V161:V170)</f>
        <v>#REF!</v>
      </c>
      <c r="W171" s="416"/>
      <c r="X171" s="416"/>
      <c r="Y171" s="416"/>
      <c r="Z171" s="423"/>
    </row>
    <row r="172" spans="1:27" x14ac:dyDescent="0.25">
      <c r="A172" s="397"/>
      <c r="B172" s="397"/>
      <c r="C172" s="397"/>
      <c r="D172" s="397"/>
      <c r="E172" s="397"/>
      <c r="F172" s="397"/>
      <c r="G172" s="397"/>
      <c r="H172" s="397"/>
      <c r="I172" s="397"/>
      <c r="J172" s="397"/>
      <c r="K172" s="397"/>
      <c r="L172" s="397"/>
      <c r="M172" s="397"/>
      <c r="N172" s="397"/>
      <c r="O172" s="397"/>
      <c r="P172" s="397"/>
      <c r="Q172" s="397"/>
      <c r="R172" s="397"/>
      <c r="S172" s="397"/>
      <c r="T172" s="397"/>
      <c r="U172" s="397"/>
      <c r="V172" s="397"/>
      <c r="W172" s="397"/>
      <c r="X172" s="212"/>
      <c r="Y172" s="212"/>
      <c r="Z172" s="212"/>
    </row>
    <row r="173" spans="1:27" x14ac:dyDescent="0.25">
      <c r="A173" s="239" t="s">
        <v>161</v>
      </c>
      <c r="B173" s="397"/>
      <c r="C173" s="397"/>
      <c r="D173" s="397"/>
      <c r="E173" s="397"/>
      <c r="F173" s="397"/>
      <c r="G173" s="397"/>
      <c r="H173" s="397"/>
      <c r="I173" s="397"/>
      <c r="J173" s="397"/>
      <c r="K173" s="397"/>
      <c r="L173" s="397"/>
      <c r="M173" s="397"/>
      <c r="N173" s="397"/>
      <c r="O173" s="397"/>
      <c r="P173" s="397"/>
      <c r="Q173" s="397"/>
      <c r="R173" s="397"/>
      <c r="S173" s="397"/>
      <c r="T173" s="397"/>
      <c r="U173" s="397"/>
      <c r="V173" s="397"/>
      <c r="W173" s="397"/>
      <c r="X173" s="212"/>
      <c r="Y173" s="212"/>
      <c r="Z173" s="212"/>
    </row>
    <row r="174" spans="1:27" x14ac:dyDescent="0.25">
      <c r="A174" s="397"/>
      <c r="B174" s="397"/>
      <c r="C174" s="397"/>
      <c r="D174" s="397"/>
      <c r="E174" s="397"/>
      <c r="F174" s="397"/>
      <c r="G174" s="397"/>
      <c r="H174" s="397"/>
      <c r="I174" s="397"/>
      <c r="J174" s="397"/>
      <c r="K174" s="397"/>
      <c r="L174" s="397"/>
      <c r="M174" s="397"/>
      <c r="N174" s="397"/>
      <c r="O174" s="397"/>
      <c r="P174" s="397"/>
      <c r="Q174" s="397"/>
      <c r="R174" s="397"/>
      <c r="S174" s="397"/>
      <c r="T174" s="397"/>
      <c r="U174" s="397"/>
      <c r="V174" s="397"/>
      <c r="W174" s="397"/>
      <c r="X174" s="212"/>
      <c r="Y174" s="212"/>
      <c r="Z174" s="212"/>
    </row>
    <row r="175" spans="1:27" x14ac:dyDescent="0.25">
      <c r="A175" s="397"/>
      <c r="B175" s="430" t="s">
        <v>162</v>
      </c>
      <c r="C175" s="431"/>
      <c r="D175" s="431"/>
      <c r="E175" s="431"/>
      <c r="F175" s="431"/>
      <c r="G175" s="431"/>
      <c r="H175" s="431"/>
      <c r="I175" s="431"/>
      <c r="J175" s="431"/>
      <c r="K175" s="431"/>
      <c r="L175" s="431"/>
      <c r="M175" s="431"/>
      <c r="N175" s="431"/>
      <c r="O175" s="431"/>
      <c r="P175" s="431"/>
      <c r="Q175" s="432"/>
      <c r="R175" s="431"/>
      <c r="S175" s="360" t="s">
        <v>158</v>
      </c>
      <c r="U175" s="397"/>
      <c r="V175" s="397"/>
      <c r="W175" s="397"/>
      <c r="X175" s="416"/>
      <c r="Y175" s="416"/>
      <c r="Z175" s="416"/>
      <c r="AA175" s="423"/>
    </row>
    <row r="176" spans="1:27" x14ac:dyDescent="0.25">
      <c r="A176" s="397"/>
      <c r="B176" s="430" t="str">
        <f>A13</f>
        <v>1.a Personele kosten (op basis van inschaling)</v>
      </c>
      <c r="C176" s="431"/>
      <c r="D176" s="431"/>
      <c r="E176" s="431"/>
      <c r="F176" s="431"/>
      <c r="G176" s="431"/>
      <c r="H176" s="431"/>
      <c r="I176" s="431"/>
      <c r="J176" s="431"/>
      <c r="K176" s="431"/>
      <c r="L176" s="431"/>
      <c r="M176" s="431"/>
      <c r="N176" s="431"/>
      <c r="O176" s="431"/>
      <c r="P176" s="431"/>
      <c r="Q176" s="432"/>
      <c r="R176" s="431"/>
      <c r="S176" s="433">
        <f>+P38</f>
        <v>0</v>
      </c>
      <c r="U176" s="397"/>
      <c r="V176" s="397"/>
      <c r="W176" s="397"/>
      <c r="X176" s="416"/>
      <c r="Y176" s="416"/>
      <c r="Z176" s="416"/>
      <c r="AA176" s="423"/>
    </row>
    <row r="177" spans="1:27" x14ac:dyDescent="0.25">
      <c r="A177" s="397"/>
      <c r="B177" s="430" t="str">
        <f>A41</f>
        <v>1.b Personele Kosten (op basis van door ZonMw goedgekeurde tarieven )</v>
      </c>
      <c r="C177" s="431"/>
      <c r="D177" s="431"/>
      <c r="E177" s="431"/>
      <c r="F177" s="431"/>
      <c r="G177" s="431"/>
      <c r="H177" s="431"/>
      <c r="I177" s="431"/>
      <c r="J177" s="431"/>
      <c r="K177" s="431"/>
      <c r="L177" s="431"/>
      <c r="M177" s="431"/>
      <c r="N177" s="431"/>
      <c r="O177" s="431"/>
      <c r="P177" s="431"/>
      <c r="Q177" s="432"/>
      <c r="R177" s="431"/>
      <c r="S177" s="434" cm="1">
        <f t="array" ref="S177">SUM(O48:O67*P48:P67)</f>
        <v>0</v>
      </c>
      <c r="U177" s="397"/>
      <c r="V177" s="397"/>
      <c r="W177" s="397"/>
      <c r="X177" s="416"/>
      <c r="Y177" s="416"/>
      <c r="Z177" s="416"/>
      <c r="AA177" s="423"/>
    </row>
    <row r="178" spans="1:27" x14ac:dyDescent="0.25">
      <c r="A178" s="397"/>
      <c r="B178" s="430" t="str">
        <f>A71</f>
        <v>2. Materiële kosten (gespecificeerd)</v>
      </c>
      <c r="C178" s="431"/>
      <c r="D178" s="431"/>
      <c r="E178" s="431"/>
      <c r="F178" s="431"/>
      <c r="G178" s="431"/>
      <c r="H178" s="431"/>
      <c r="I178" s="431"/>
      <c r="J178" s="431"/>
      <c r="K178" s="431"/>
      <c r="L178" s="431"/>
      <c r="M178" s="431"/>
      <c r="N178" s="431"/>
      <c r="O178" s="431"/>
      <c r="P178" s="431"/>
      <c r="Q178" s="432"/>
      <c r="R178" s="431"/>
      <c r="S178" s="434">
        <f>P90</f>
        <v>0</v>
      </c>
      <c r="U178" s="397"/>
      <c r="V178" s="397"/>
      <c r="W178" s="397"/>
      <c r="X178" s="416"/>
      <c r="Y178" s="416"/>
      <c r="Z178" s="416"/>
      <c r="AA178" s="423"/>
    </row>
    <row r="179" spans="1:27" x14ac:dyDescent="0.25">
      <c r="A179" s="397"/>
      <c r="B179" s="430" t="s">
        <v>163</v>
      </c>
      <c r="C179" s="431"/>
      <c r="D179" s="431"/>
      <c r="E179" s="431"/>
      <c r="F179" s="431"/>
      <c r="G179" s="431"/>
      <c r="H179" s="431"/>
      <c r="I179" s="431"/>
      <c r="J179" s="431"/>
      <c r="K179" s="431"/>
      <c r="L179" s="431"/>
      <c r="M179" s="431"/>
      <c r="N179" s="431"/>
      <c r="O179" s="431"/>
      <c r="P179" s="431"/>
      <c r="Q179" s="432"/>
      <c r="R179" s="431"/>
      <c r="S179" s="434">
        <f>P112</f>
        <v>0</v>
      </c>
      <c r="U179" s="397"/>
      <c r="V179" s="397"/>
      <c r="W179" s="397"/>
      <c r="X179" s="416"/>
      <c r="Y179" s="416"/>
      <c r="Z179" s="416"/>
      <c r="AA179" s="423"/>
    </row>
    <row r="180" spans="1:27" x14ac:dyDescent="0.25">
      <c r="A180" s="397"/>
      <c r="B180" s="430" t="str">
        <f>A114</f>
        <v>4. Implementatiekosten (gespecificeerd)</v>
      </c>
      <c r="C180" s="431"/>
      <c r="D180" s="431"/>
      <c r="E180" s="431"/>
      <c r="F180" s="431"/>
      <c r="G180" s="431"/>
      <c r="H180" s="431"/>
      <c r="I180" s="431"/>
      <c r="J180" s="431"/>
      <c r="K180" s="431"/>
      <c r="L180" s="431"/>
      <c r="M180" s="431"/>
      <c r="N180" s="431"/>
      <c r="O180" s="431"/>
      <c r="P180" s="431"/>
      <c r="Q180" s="432"/>
      <c r="R180" s="431"/>
      <c r="S180" s="434">
        <f>P133</f>
        <v>0</v>
      </c>
      <c r="U180" s="397"/>
      <c r="V180" s="397"/>
      <c r="W180" s="397"/>
      <c r="X180" s="416"/>
      <c r="Y180" s="416"/>
      <c r="Z180" s="416"/>
      <c r="AA180" s="423"/>
    </row>
    <row r="181" spans="1:27" x14ac:dyDescent="0.25">
      <c r="A181" s="397"/>
      <c r="B181" s="430" t="str">
        <f>A135</f>
        <v>5. Overige kosten (gespecificeerd)</v>
      </c>
      <c r="C181" s="431"/>
      <c r="D181" s="431"/>
      <c r="E181" s="431"/>
      <c r="F181" s="431"/>
      <c r="G181" s="431"/>
      <c r="H181" s="431"/>
      <c r="I181" s="431"/>
      <c r="J181" s="431"/>
      <c r="K181" s="431"/>
      <c r="L181" s="431"/>
      <c r="M181" s="431"/>
      <c r="N181" s="431"/>
      <c r="O181" s="431"/>
      <c r="P181" s="431"/>
      <c r="Q181" s="432"/>
      <c r="R181" s="431"/>
      <c r="S181" s="434">
        <f>P155</f>
        <v>0</v>
      </c>
      <c r="U181" s="397"/>
      <c r="V181" s="397"/>
      <c r="W181" s="397"/>
      <c r="X181" s="416"/>
      <c r="Y181" s="416"/>
      <c r="Z181" s="416"/>
      <c r="AA181" s="423"/>
    </row>
    <row r="182" spans="1:27" s="315" customFormat="1" x14ac:dyDescent="0.25">
      <c r="A182" s="307"/>
      <c r="B182" s="306" t="s">
        <v>164</v>
      </c>
      <c r="C182" s="308"/>
      <c r="D182" s="308"/>
      <c r="E182" s="308"/>
      <c r="F182" s="308"/>
      <c r="G182" s="308"/>
      <c r="H182" s="308"/>
      <c r="I182" s="308"/>
      <c r="J182" s="308"/>
      <c r="K182" s="308"/>
      <c r="L182" s="308"/>
      <c r="M182" s="308"/>
      <c r="N182" s="308"/>
      <c r="O182" s="308"/>
      <c r="P182" s="308"/>
      <c r="Q182" s="309"/>
      <c r="R182" s="308"/>
      <c r="S182" s="361">
        <f>SUM(S176:S181)</f>
        <v>0</v>
      </c>
      <c r="U182" s="312"/>
      <c r="V182" s="307"/>
      <c r="W182" s="307"/>
      <c r="X182" s="313"/>
      <c r="Y182" s="313"/>
      <c r="Z182" s="313"/>
      <c r="AA182" s="314"/>
    </row>
    <row r="183" spans="1:27" x14ac:dyDescent="0.25">
      <c r="A183" s="397"/>
      <c r="B183" s="435"/>
      <c r="C183" s="397"/>
      <c r="D183" s="397"/>
      <c r="E183" s="397"/>
      <c r="F183" s="397"/>
      <c r="G183" s="397"/>
      <c r="H183" s="397"/>
      <c r="I183" s="397"/>
      <c r="J183" s="397"/>
      <c r="K183" s="397"/>
      <c r="L183" s="397"/>
      <c r="M183" s="397"/>
      <c r="N183" s="397"/>
      <c r="O183" s="397"/>
      <c r="P183" s="397"/>
      <c r="Q183" s="436"/>
      <c r="R183" s="397"/>
      <c r="S183" s="437"/>
      <c r="U183" s="397"/>
      <c r="V183" s="397"/>
      <c r="W183" s="397"/>
      <c r="X183" s="416"/>
      <c r="Y183" s="416"/>
      <c r="Z183" s="416"/>
      <c r="AA183" s="423"/>
    </row>
    <row r="184" spans="1:27" s="315" customFormat="1" x14ac:dyDescent="0.25">
      <c r="A184" s="307"/>
      <c r="B184" s="306" t="s">
        <v>165</v>
      </c>
      <c r="C184" s="308"/>
      <c r="D184" s="308"/>
      <c r="E184" s="308"/>
      <c r="F184" s="308"/>
      <c r="G184" s="308"/>
      <c r="H184" s="308"/>
      <c r="I184" s="308"/>
      <c r="J184" s="308"/>
      <c r="K184" s="308"/>
      <c r="L184" s="308"/>
      <c r="M184" s="308"/>
      <c r="N184" s="308"/>
      <c r="O184" s="308"/>
      <c r="P184" s="308"/>
      <c r="Q184" s="309"/>
      <c r="R184" s="308"/>
      <c r="S184" s="361">
        <f>+S38+S68+S90+S112+S133+S155</f>
        <v>0</v>
      </c>
      <c r="U184" s="307"/>
      <c r="V184" s="307"/>
      <c r="W184" s="307"/>
      <c r="X184" s="313"/>
      <c r="Y184" s="313"/>
      <c r="Z184" s="313"/>
      <c r="AA184" s="314"/>
    </row>
    <row r="185" spans="1:27" x14ac:dyDescent="0.25">
      <c r="A185" s="397"/>
      <c r="B185" s="306"/>
      <c r="C185" s="308"/>
      <c r="D185" s="308"/>
      <c r="E185" s="308"/>
      <c r="F185" s="308"/>
      <c r="G185" s="308"/>
      <c r="H185" s="308"/>
      <c r="I185" s="308"/>
      <c r="J185" s="308"/>
      <c r="K185" s="308"/>
      <c r="L185" s="308"/>
      <c r="M185" s="308"/>
      <c r="N185" s="308"/>
      <c r="O185" s="308"/>
      <c r="P185" s="308"/>
      <c r="Q185" s="309"/>
      <c r="R185" s="308"/>
      <c r="S185" s="361"/>
      <c r="U185" s="397"/>
      <c r="V185" s="397"/>
      <c r="W185" s="397"/>
      <c r="X185" s="416"/>
      <c r="Y185" s="416"/>
      <c r="Z185" s="416"/>
      <c r="AA185" s="423"/>
    </row>
    <row r="186" spans="1:27" x14ac:dyDescent="0.25">
      <c r="A186" s="397"/>
      <c r="B186" s="306" t="s">
        <v>166</v>
      </c>
      <c r="C186" s="308"/>
      <c r="D186" s="308"/>
      <c r="E186" s="308"/>
      <c r="F186" s="308"/>
      <c r="G186" s="308"/>
      <c r="H186" s="308"/>
      <c r="I186" s="308"/>
      <c r="J186" s="308"/>
      <c r="K186" s="308"/>
      <c r="L186" s="308"/>
      <c r="M186" s="308"/>
      <c r="N186" s="308"/>
      <c r="O186" s="308"/>
      <c r="P186" s="308"/>
      <c r="Q186" s="309"/>
      <c r="R186" s="308"/>
      <c r="S186" s="361">
        <f>+S182-S184</f>
        <v>0</v>
      </c>
      <c r="U186" s="397"/>
      <c r="V186" s="397"/>
      <c r="W186" s="397"/>
      <c r="X186" s="416"/>
      <c r="Y186" s="416"/>
      <c r="Z186" s="416"/>
      <c r="AA186" s="423"/>
    </row>
    <row r="187" spans="1:27" x14ac:dyDescent="0.25">
      <c r="A187" s="397"/>
      <c r="B187" s="306"/>
      <c r="C187" s="308"/>
      <c r="D187" s="308"/>
      <c r="E187" s="308"/>
      <c r="F187" s="308"/>
      <c r="G187" s="308"/>
      <c r="H187" s="308"/>
      <c r="I187" s="308"/>
      <c r="J187" s="308"/>
      <c r="K187" s="308"/>
      <c r="L187" s="308"/>
      <c r="M187" s="308"/>
      <c r="N187" s="308"/>
      <c r="O187" s="308"/>
      <c r="P187" s="308"/>
      <c r="Q187" s="309"/>
      <c r="R187" s="308"/>
      <c r="S187" s="361"/>
      <c r="U187" s="397"/>
      <c r="V187" s="397"/>
      <c r="W187" s="397"/>
      <c r="X187" s="416"/>
      <c r="Y187" s="416"/>
      <c r="Z187" s="416"/>
      <c r="AA187" s="423"/>
    </row>
    <row r="188" spans="1:27" s="315" customFormat="1" x14ac:dyDescent="0.25">
      <c r="A188" s="307"/>
      <c r="B188" s="306" t="str">
        <f>A157</f>
        <v>6. Bijdragen van eigen instelling c.q. derden</v>
      </c>
      <c r="C188" s="308"/>
      <c r="D188" s="308"/>
      <c r="E188" s="308"/>
      <c r="F188" s="308"/>
      <c r="G188" s="308"/>
      <c r="H188" s="308"/>
      <c r="I188" s="308"/>
      <c r="J188" s="308"/>
      <c r="K188" s="308"/>
      <c r="L188" s="308"/>
      <c r="M188" s="308"/>
      <c r="N188" s="308"/>
      <c r="O188" s="308"/>
      <c r="P188" s="308"/>
      <c r="Q188" s="309"/>
      <c r="R188" s="308"/>
      <c r="S188" s="361">
        <f>+S171</f>
        <v>0</v>
      </c>
      <c r="U188" s="316"/>
      <c r="V188" s="307"/>
      <c r="W188" s="307"/>
      <c r="X188" s="313"/>
      <c r="Y188" s="313"/>
      <c r="Z188" s="313"/>
      <c r="AA188" s="314"/>
    </row>
    <row r="189" spans="1:27" x14ac:dyDescent="0.25">
      <c r="A189" s="397"/>
      <c r="B189" s="430"/>
      <c r="C189" s="431"/>
      <c r="D189" s="431"/>
      <c r="E189" s="431"/>
      <c r="F189" s="431"/>
      <c r="G189" s="431"/>
      <c r="H189" s="431"/>
      <c r="I189" s="431"/>
      <c r="J189" s="431"/>
      <c r="K189" s="431"/>
      <c r="L189" s="431"/>
      <c r="M189" s="431"/>
      <c r="N189" s="431"/>
      <c r="O189" s="431"/>
      <c r="P189" s="431"/>
      <c r="Q189" s="432"/>
      <c r="R189" s="431"/>
      <c r="S189" s="437"/>
      <c r="U189" s="397"/>
      <c r="V189" s="397"/>
      <c r="W189" s="397"/>
      <c r="X189" s="416"/>
      <c r="Y189" s="416"/>
      <c r="Z189" s="416"/>
      <c r="AA189" s="423"/>
    </row>
    <row r="190" spans="1:27" hidden="1" x14ac:dyDescent="0.25">
      <c r="A190" s="397"/>
      <c r="B190" s="430" t="s">
        <v>167</v>
      </c>
      <c r="C190" s="431"/>
      <c r="D190" s="431"/>
      <c r="E190" s="431"/>
      <c r="F190" s="431"/>
      <c r="G190" s="431"/>
      <c r="H190" s="431"/>
      <c r="I190" s="431"/>
      <c r="J190" s="431"/>
      <c r="K190" s="431"/>
      <c r="L190" s="431"/>
      <c r="M190" s="431"/>
      <c r="N190" s="431"/>
      <c r="O190" s="431"/>
      <c r="P190" s="431"/>
      <c r="Q190" s="432"/>
      <c r="R190" s="431"/>
      <c r="S190" s="434" t="e" cm="1">
        <f t="array" ref="S190">S38+S68+S90+S112+S133+S155-(SUM(#REF!*S161:S170))</f>
        <v>#REF!</v>
      </c>
      <c r="U190" s="397"/>
      <c r="V190" s="438"/>
      <c r="W190" s="438"/>
      <c r="X190" s="416"/>
      <c r="Y190" s="416"/>
      <c r="Z190" s="416"/>
      <c r="AA190" s="423"/>
    </row>
    <row r="191" spans="1:27" hidden="1" x14ac:dyDescent="0.25">
      <c r="A191" s="397"/>
      <c r="B191" s="439" t="s">
        <v>168</v>
      </c>
      <c r="C191" s="431"/>
      <c r="D191" s="431"/>
      <c r="E191" s="431"/>
      <c r="F191" s="431"/>
      <c r="G191" s="431"/>
      <c r="H191" s="431"/>
      <c r="I191" s="431"/>
      <c r="J191" s="431"/>
      <c r="K191" s="431"/>
      <c r="L191" s="431"/>
      <c r="M191" s="431"/>
      <c r="N191" s="431"/>
      <c r="O191" s="431"/>
      <c r="P191" s="431"/>
      <c r="Q191" s="432"/>
      <c r="R191" s="431"/>
      <c r="S191" s="440" t="e">
        <f>T38+T68+T90+T112+T133+T155-V171-S190</f>
        <v>#REF!</v>
      </c>
      <c r="U191" s="397"/>
      <c r="V191" s="397"/>
      <c r="W191" s="397"/>
      <c r="X191" s="416"/>
      <c r="Y191" s="416"/>
      <c r="Z191" s="416"/>
      <c r="AA191" s="423"/>
    </row>
    <row r="192" spans="1:27" hidden="1" x14ac:dyDescent="0.25">
      <c r="A192" s="397"/>
      <c r="B192" s="441"/>
      <c r="C192" s="442"/>
      <c r="D192" s="442"/>
      <c r="E192" s="442"/>
      <c r="F192" s="442"/>
      <c r="G192" s="442"/>
      <c r="H192" s="442"/>
      <c r="I192" s="442"/>
      <c r="J192" s="442"/>
      <c r="K192" s="442"/>
      <c r="L192" s="442"/>
      <c r="M192" s="442"/>
      <c r="N192" s="442"/>
      <c r="O192" s="442"/>
      <c r="P192" s="442"/>
      <c r="Q192" s="443"/>
      <c r="R192" s="442"/>
      <c r="S192" s="440"/>
      <c r="U192" s="397"/>
      <c r="V192" s="397"/>
      <c r="W192" s="397"/>
      <c r="X192" s="416"/>
      <c r="Y192" s="416"/>
      <c r="Z192" s="416"/>
      <c r="AA192" s="423"/>
    </row>
    <row r="193" spans="1:27" hidden="1" x14ac:dyDescent="0.25">
      <c r="A193" s="397"/>
      <c r="B193" s="298" t="s">
        <v>169</v>
      </c>
      <c r="C193" s="442"/>
      <c r="D193" s="442"/>
      <c r="E193" s="442"/>
      <c r="F193" s="442"/>
      <c r="G193" s="442"/>
      <c r="H193" s="442"/>
      <c r="I193" s="442"/>
      <c r="J193" s="442"/>
      <c r="K193" s="442"/>
      <c r="L193" s="442"/>
      <c r="M193" s="442"/>
      <c r="N193" s="442"/>
      <c r="O193" s="442"/>
      <c r="P193" s="442"/>
      <c r="Q193" s="443"/>
      <c r="R193" s="442"/>
      <c r="S193" s="440"/>
      <c r="U193" s="397"/>
      <c r="V193" s="397"/>
      <c r="W193" s="397"/>
      <c r="X193" s="416"/>
      <c r="Y193" s="416"/>
      <c r="Z193" s="416"/>
      <c r="AA193" s="423"/>
    </row>
    <row r="194" spans="1:27" hidden="1" x14ac:dyDescent="0.25">
      <c r="A194" s="397"/>
      <c r="B194" s="441" t="str">
        <f>+'Projectbegroting art 26bis'!A13</f>
        <v>1.a Personele kosten (op basis van inschaling)</v>
      </c>
      <c r="C194" s="442"/>
      <c r="D194" s="442"/>
      <c r="E194" s="442"/>
      <c r="F194" s="442"/>
      <c r="G194" s="442"/>
      <c r="H194" s="442"/>
      <c r="I194" s="442"/>
      <c r="J194" s="442"/>
      <c r="K194" s="442"/>
      <c r="L194" s="442"/>
      <c r="M194" s="442"/>
      <c r="N194" s="442"/>
      <c r="O194" s="442"/>
      <c r="P194" s="442"/>
      <c r="Q194" s="443"/>
      <c r="R194" s="442"/>
      <c r="S194" s="440">
        <f>+'Projectbegroting art 26bis'!P38</f>
        <v>0</v>
      </c>
      <c r="U194" s="397"/>
      <c r="V194" s="397"/>
      <c r="W194" s="397"/>
      <c r="X194" s="416"/>
      <c r="Y194" s="416"/>
      <c r="Z194" s="416"/>
      <c r="AA194" s="423"/>
    </row>
    <row r="195" spans="1:27" hidden="1" x14ac:dyDescent="0.25">
      <c r="A195" s="397"/>
      <c r="B195" s="441" t="str">
        <f>+'Projectbegroting art 26bis'!A41</f>
        <v>1.b Personele Kosten (op basis van door ZonMw goedgekeurde tarieven )</v>
      </c>
      <c r="C195" s="442"/>
      <c r="D195" s="442"/>
      <c r="E195" s="442"/>
      <c r="F195" s="442"/>
      <c r="G195" s="442"/>
      <c r="H195" s="442"/>
      <c r="I195" s="442"/>
      <c r="J195" s="442"/>
      <c r="K195" s="442"/>
      <c r="L195" s="442"/>
      <c r="M195" s="442"/>
      <c r="N195" s="442"/>
      <c r="O195" s="442"/>
      <c r="P195" s="442"/>
      <c r="Q195" s="443"/>
      <c r="R195" s="442"/>
      <c r="S195" s="440">
        <f>+'Projectbegroting art 26bis'!P68</f>
        <v>0</v>
      </c>
      <c r="U195" s="397"/>
      <c r="V195" s="397"/>
      <c r="W195" s="397"/>
      <c r="X195" s="416"/>
      <c r="Y195" s="416"/>
      <c r="Z195" s="416"/>
      <c r="AA195" s="423"/>
    </row>
    <row r="196" spans="1:27" hidden="1" x14ac:dyDescent="0.25">
      <c r="A196" s="397"/>
      <c r="B196" s="441" t="str">
        <f>+'Projectbegroting art 26bis'!A71</f>
        <v>2. Materiële kosten (gespecificeerd)</v>
      </c>
      <c r="C196" s="442"/>
      <c r="D196" s="442"/>
      <c r="E196" s="442"/>
      <c r="F196" s="442"/>
      <c r="G196" s="442"/>
      <c r="H196" s="442"/>
      <c r="I196" s="442"/>
      <c r="J196" s="442"/>
      <c r="K196" s="442"/>
      <c r="L196" s="442"/>
      <c r="M196" s="442"/>
      <c r="N196" s="442"/>
      <c r="O196" s="442"/>
      <c r="P196" s="442"/>
      <c r="Q196" s="443"/>
      <c r="R196" s="442"/>
      <c r="S196" s="440">
        <f>+'Projectbegroting art 26bis'!P90</f>
        <v>0</v>
      </c>
      <c r="U196" s="397"/>
      <c r="V196" s="397"/>
      <c r="W196" s="397"/>
      <c r="X196" s="416"/>
      <c r="Y196" s="416"/>
      <c r="Z196" s="416"/>
      <c r="AA196" s="423"/>
    </row>
    <row r="197" spans="1:27" hidden="1" x14ac:dyDescent="0.25">
      <c r="A197" s="397"/>
      <c r="B197" s="441" t="str">
        <f>+'Projectbegroting art 26bis'!A92</f>
        <v>3. Apparatuurkosten en kosten dataverzameling(en) (gespecificeerd)</v>
      </c>
      <c r="C197" s="442"/>
      <c r="D197" s="442"/>
      <c r="E197" s="442"/>
      <c r="F197" s="442"/>
      <c r="G197" s="442"/>
      <c r="H197" s="442"/>
      <c r="I197" s="442"/>
      <c r="J197" s="442"/>
      <c r="K197" s="442"/>
      <c r="L197" s="442"/>
      <c r="M197" s="442"/>
      <c r="N197" s="442"/>
      <c r="O197" s="442"/>
      <c r="P197" s="442"/>
      <c r="Q197" s="443"/>
      <c r="R197" s="442"/>
      <c r="S197" s="440">
        <f>+'Projectbegroting art 26bis'!P112</f>
        <v>0</v>
      </c>
      <c r="U197" s="397"/>
      <c r="V197" s="397"/>
      <c r="W197" s="397"/>
      <c r="X197" s="416"/>
      <c r="Y197" s="416"/>
      <c r="Z197" s="416"/>
      <c r="AA197" s="423"/>
    </row>
    <row r="198" spans="1:27" hidden="1" x14ac:dyDescent="0.25">
      <c r="A198" s="397"/>
      <c r="B198" s="441" t="str">
        <f>+'Projectbegroting art 26bis'!A114</f>
        <v>4. Implementatiekosten (gespecificeerd)</v>
      </c>
      <c r="C198" s="442"/>
      <c r="D198" s="442"/>
      <c r="E198" s="442"/>
      <c r="F198" s="442"/>
      <c r="G198" s="442"/>
      <c r="H198" s="442"/>
      <c r="I198" s="442"/>
      <c r="J198" s="442"/>
      <c r="K198" s="442"/>
      <c r="L198" s="442"/>
      <c r="M198" s="442"/>
      <c r="N198" s="442"/>
      <c r="O198" s="442"/>
      <c r="P198" s="442"/>
      <c r="Q198" s="443"/>
      <c r="R198" s="442"/>
      <c r="S198" s="440">
        <f>+'Projectbegroting art 26bis'!P133</f>
        <v>0</v>
      </c>
      <c r="U198" s="397"/>
      <c r="V198" s="397"/>
      <c r="W198" s="397"/>
      <c r="X198" s="416"/>
      <c r="Y198" s="416"/>
      <c r="Z198" s="416"/>
      <c r="AA198" s="423"/>
    </row>
    <row r="199" spans="1:27" hidden="1" x14ac:dyDescent="0.25">
      <c r="A199" s="397"/>
      <c r="B199" s="441" t="str">
        <f>+'Projectbegroting art 26bis'!A135</f>
        <v>5. Overige kosten (gespecificeerd)</v>
      </c>
      <c r="C199" s="442"/>
      <c r="D199" s="442"/>
      <c r="E199" s="442"/>
      <c r="F199" s="442"/>
      <c r="G199" s="442"/>
      <c r="H199" s="442"/>
      <c r="I199" s="442"/>
      <c r="J199" s="442"/>
      <c r="K199" s="442"/>
      <c r="L199" s="442"/>
      <c r="M199" s="442"/>
      <c r="N199" s="442"/>
      <c r="O199" s="442"/>
      <c r="P199" s="442"/>
      <c r="Q199" s="443"/>
      <c r="R199" s="442"/>
      <c r="S199" s="440">
        <f>+'Projectbegroting art 26bis'!P155</f>
        <v>0</v>
      </c>
      <c r="U199" s="397"/>
      <c r="V199" s="397"/>
      <c r="W199" s="397"/>
      <c r="X199" s="416"/>
      <c r="Y199" s="416"/>
      <c r="Z199" s="416"/>
      <c r="AA199" s="423"/>
    </row>
    <row r="200" spans="1:27" hidden="1" x14ac:dyDescent="0.25">
      <c r="A200" s="397"/>
      <c r="B200" s="298" t="s">
        <v>170</v>
      </c>
      <c r="C200" s="442"/>
      <c r="D200" s="442"/>
      <c r="E200" s="442"/>
      <c r="F200" s="442"/>
      <c r="G200" s="442"/>
      <c r="H200" s="442"/>
      <c r="I200" s="442"/>
      <c r="J200" s="442"/>
      <c r="K200" s="442"/>
      <c r="L200" s="442"/>
      <c r="M200" s="442"/>
      <c r="N200" s="442"/>
      <c r="O200" s="442"/>
      <c r="P200" s="442"/>
      <c r="Q200" s="443"/>
      <c r="R200" s="442"/>
      <c r="S200" s="362">
        <f>SUM(S194:S199)</f>
        <v>0</v>
      </c>
      <c r="U200" s="397"/>
      <c r="V200" s="397"/>
      <c r="W200" s="397"/>
      <c r="X200" s="416"/>
      <c r="Y200" s="416"/>
      <c r="Z200" s="416"/>
      <c r="AA200" s="423"/>
    </row>
    <row r="201" spans="1:27" hidden="1" x14ac:dyDescent="0.25">
      <c r="A201" s="397"/>
      <c r="B201" s="441"/>
      <c r="C201" s="442"/>
      <c r="D201" s="442"/>
      <c r="E201" s="442"/>
      <c r="F201" s="442"/>
      <c r="G201" s="442"/>
      <c r="H201" s="442"/>
      <c r="I201" s="442"/>
      <c r="J201" s="442"/>
      <c r="K201" s="442"/>
      <c r="L201" s="442"/>
      <c r="M201" s="442"/>
      <c r="N201" s="442"/>
      <c r="O201" s="442"/>
      <c r="P201" s="442"/>
      <c r="Q201" s="443"/>
      <c r="R201" s="442"/>
      <c r="S201" s="362"/>
      <c r="U201" s="397"/>
      <c r="V201" s="397"/>
      <c r="W201" s="397"/>
      <c r="X201" s="416"/>
      <c r="Y201" s="416"/>
      <c r="Z201" s="416"/>
      <c r="AA201" s="423"/>
    </row>
    <row r="202" spans="1:27" hidden="1" x14ac:dyDescent="0.25">
      <c r="A202" s="397"/>
      <c r="B202" s="298" t="s">
        <v>171</v>
      </c>
      <c r="C202" s="442"/>
      <c r="D202" s="442"/>
      <c r="E202" s="442"/>
      <c r="F202" s="442"/>
      <c r="G202" s="442"/>
      <c r="H202" s="442"/>
      <c r="I202" s="442"/>
      <c r="J202" s="442"/>
      <c r="K202" s="442"/>
      <c r="L202" s="442"/>
      <c r="M202" s="442"/>
      <c r="N202" s="442"/>
      <c r="O202" s="442"/>
      <c r="P202" s="442"/>
      <c r="Q202" s="443"/>
      <c r="R202" s="442"/>
      <c r="S202" s="440"/>
      <c r="U202" s="397"/>
      <c r="V202" s="397"/>
      <c r="W202" s="397"/>
      <c r="X202" s="416"/>
      <c r="Y202" s="416"/>
      <c r="Z202" s="416"/>
      <c r="AA202" s="423"/>
    </row>
    <row r="203" spans="1:27" hidden="1" x14ac:dyDescent="0.25">
      <c r="A203" s="397"/>
      <c r="B203" s="441"/>
      <c r="C203" s="442"/>
      <c r="D203" s="442"/>
      <c r="E203" s="442"/>
      <c r="F203" s="442"/>
      <c r="G203" s="442"/>
      <c r="H203" s="442"/>
      <c r="I203" s="442"/>
      <c r="J203" s="442"/>
      <c r="K203" s="442"/>
      <c r="L203" s="442"/>
      <c r="M203" s="442"/>
      <c r="N203" s="442"/>
      <c r="O203" s="442"/>
      <c r="P203" s="442"/>
      <c r="Q203" s="443"/>
      <c r="R203" s="442"/>
      <c r="S203" s="362">
        <f>+'Projectbegroting art 26bis'!T38+'Projectbegroting art 26bis'!T68+'Projectbegroting art 26bis'!T90+'Projectbegroting art 26bis'!T112+'Projectbegroting art 26bis'!T133+'Projectbegroting art 26bis'!T155</f>
        <v>0</v>
      </c>
      <c r="U203" s="397"/>
      <c r="V203" s="397"/>
      <c r="W203" s="397"/>
      <c r="X203" s="416"/>
      <c r="Y203" s="416"/>
      <c r="Z203" s="416"/>
      <c r="AA203" s="423"/>
    </row>
    <row r="204" spans="1:27" hidden="1" x14ac:dyDescent="0.25">
      <c r="A204" s="397"/>
      <c r="B204" s="298" t="str">
        <f>+'Projectbegroting art 26bis'!A157</f>
        <v>6. Bijdragen van eigen instelling c.q. derden</v>
      </c>
      <c r="C204" s="442"/>
      <c r="D204" s="442"/>
      <c r="E204" s="442"/>
      <c r="F204" s="442"/>
      <c r="G204" s="442"/>
      <c r="H204" s="442"/>
      <c r="I204" s="442"/>
      <c r="J204" s="442"/>
      <c r="K204" s="442"/>
      <c r="L204" s="442"/>
      <c r="M204" s="442"/>
      <c r="N204" s="442"/>
      <c r="O204" s="442"/>
      <c r="P204" s="442"/>
      <c r="Q204" s="443"/>
      <c r="R204" s="442"/>
      <c r="S204" s="440"/>
      <c r="U204" s="397"/>
      <c r="V204" s="397"/>
      <c r="W204" s="397"/>
      <c r="X204" s="416"/>
      <c r="Y204" s="416"/>
      <c r="Z204" s="416"/>
      <c r="AA204" s="423"/>
    </row>
    <row r="205" spans="1:27" x14ac:dyDescent="0.25">
      <c r="A205" s="397"/>
      <c r="B205" s="441"/>
      <c r="C205" s="442"/>
      <c r="D205" s="442"/>
      <c r="E205" s="442"/>
      <c r="F205" s="442"/>
      <c r="G205" s="442"/>
      <c r="H205" s="442"/>
      <c r="I205" s="442"/>
      <c r="J205" s="442"/>
      <c r="K205" s="442"/>
      <c r="L205" s="442"/>
      <c r="M205" s="442"/>
      <c r="N205" s="442"/>
      <c r="O205" s="442"/>
      <c r="P205" s="442"/>
      <c r="Q205" s="443"/>
      <c r="R205" s="442"/>
      <c r="S205" s="440">
        <f>+'Projectbegroting art 26bis'!T171</f>
        <v>0</v>
      </c>
      <c r="U205" s="397"/>
      <c r="V205" s="397"/>
      <c r="W205" s="397"/>
      <c r="X205" s="416"/>
      <c r="Y205" s="416"/>
      <c r="Z205" s="416"/>
      <c r="AA205" s="423"/>
    </row>
    <row r="206" spans="1:27" x14ac:dyDescent="0.25">
      <c r="A206" s="397"/>
      <c r="B206" s="298" t="s">
        <v>172</v>
      </c>
      <c r="C206" s="442"/>
      <c r="D206" s="442"/>
      <c r="E206" s="442"/>
      <c r="F206" s="442"/>
      <c r="G206" s="442"/>
      <c r="H206" s="442"/>
      <c r="I206" s="442"/>
      <c r="J206" s="442"/>
      <c r="K206" s="442"/>
      <c r="L206" s="442"/>
      <c r="M206" s="442"/>
      <c r="N206" s="442"/>
      <c r="O206" s="442"/>
      <c r="P206" s="442"/>
      <c r="Q206" s="443"/>
      <c r="R206" s="442"/>
      <c r="S206" s="440"/>
      <c r="U206" s="397"/>
      <c r="V206" s="397"/>
      <c r="W206" s="397"/>
      <c r="X206" s="416"/>
      <c r="Y206" s="416"/>
      <c r="Z206" s="416"/>
      <c r="AA206" s="423"/>
    </row>
    <row r="207" spans="1:27" x14ac:dyDescent="0.25">
      <c r="A207" s="397"/>
      <c r="B207" s="441" t="str">
        <f>+begr_onderzoeksorg!B67</f>
        <v>1. Personeel</v>
      </c>
      <c r="C207" s="442"/>
      <c r="D207" s="442"/>
      <c r="E207" s="442"/>
      <c r="F207" s="442"/>
      <c r="G207" s="442"/>
      <c r="H207" s="442"/>
      <c r="I207" s="442"/>
      <c r="J207" s="442"/>
      <c r="K207" s="442"/>
      <c r="L207" s="442"/>
      <c r="M207" s="442"/>
      <c r="N207" s="442"/>
      <c r="O207" s="442"/>
      <c r="P207" s="442"/>
      <c r="Q207" s="443"/>
      <c r="R207" s="442"/>
      <c r="S207" s="440">
        <f>+begr_onderzoeksorg!K67</f>
        <v>0</v>
      </c>
      <c r="U207" s="397"/>
      <c r="V207" s="397"/>
      <c r="W207" s="397"/>
      <c r="X207" s="416"/>
      <c r="Y207" s="416"/>
      <c r="Z207" s="416"/>
      <c r="AA207" s="423"/>
    </row>
    <row r="208" spans="1:27" x14ac:dyDescent="0.25">
      <c r="A208" s="397"/>
      <c r="B208" s="441" t="str">
        <f>+begr_onderzoeksorg!B68</f>
        <v>2. Persoonsgebonden benchfee (per aanstelling cf. Subsidievoorwaarden)</v>
      </c>
      <c r="C208" s="442"/>
      <c r="D208" s="442"/>
      <c r="E208" s="442"/>
      <c r="F208" s="442"/>
      <c r="G208" s="442"/>
      <c r="H208" s="442"/>
      <c r="I208" s="442"/>
      <c r="J208" s="442"/>
      <c r="K208" s="442"/>
      <c r="L208" s="442"/>
      <c r="M208" s="442"/>
      <c r="N208" s="442"/>
      <c r="O208" s="442"/>
      <c r="P208" s="442"/>
      <c r="Q208" s="443"/>
      <c r="R208" s="442"/>
      <c r="S208" s="440">
        <f>+begr_onderzoeksorg!K68</f>
        <v>0</v>
      </c>
      <c r="U208" s="397"/>
      <c r="V208" s="397"/>
      <c r="W208" s="397"/>
      <c r="X208" s="416"/>
      <c r="Y208" s="416"/>
      <c r="Z208" s="416"/>
      <c r="AA208" s="423"/>
    </row>
    <row r="209" spans="1:29" x14ac:dyDescent="0.25">
      <c r="A209" s="397"/>
      <c r="B209" s="441" t="str">
        <f>+begr_onderzoeksorg!B69</f>
        <v>3. Materieel, Apparatuur, Verbruiksgoederen (gespecificeerd)</v>
      </c>
      <c r="C209" s="442"/>
      <c r="D209" s="442"/>
      <c r="E209" s="442"/>
      <c r="F209" s="442"/>
      <c r="G209" s="442"/>
      <c r="H209" s="442"/>
      <c r="I209" s="442"/>
      <c r="J209" s="442"/>
      <c r="K209" s="442"/>
      <c r="L209" s="442"/>
      <c r="M209" s="442"/>
      <c r="N209" s="442"/>
      <c r="O209" s="442"/>
      <c r="P209" s="442"/>
      <c r="Q209" s="443"/>
      <c r="R209" s="442"/>
      <c r="S209" s="440">
        <f>+begr_onderzoeksorg!K69</f>
        <v>0</v>
      </c>
      <c r="U209" s="397"/>
      <c r="V209" s="397"/>
      <c r="W209" s="397"/>
      <c r="X209" s="416"/>
      <c r="Y209" s="416"/>
      <c r="Z209" s="416"/>
      <c r="AA209" s="423"/>
    </row>
    <row r="210" spans="1:29" x14ac:dyDescent="0.25">
      <c r="A210" s="397"/>
      <c r="B210" s="441" t="str">
        <f>+begr_onderzoeksorg!B70</f>
        <v>4. Implementatiekosten (gespecificeerd)</v>
      </c>
      <c r="C210" s="442"/>
      <c r="D210" s="442"/>
      <c r="E210" s="442"/>
      <c r="F210" s="442"/>
      <c r="G210" s="442"/>
      <c r="H210" s="442"/>
      <c r="I210" s="442"/>
      <c r="J210" s="442"/>
      <c r="K210" s="442"/>
      <c r="L210" s="442"/>
      <c r="M210" s="442"/>
      <c r="N210" s="442"/>
      <c r="O210" s="442"/>
      <c r="P210" s="442"/>
      <c r="Q210" s="443"/>
      <c r="R210" s="442"/>
      <c r="S210" s="440">
        <f>+begr_onderzoeksorg!K70</f>
        <v>0</v>
      </c>
      <c r="U210" s="397"/>
      <c r="V210" s="397"/>
      <c r="W210" s="397"/>
      <c r="X210" s="416"/>
      <c r="Y210" s="416"/>
      <c r="Z210" s="416"/>
      <c r="AA210" s="423"/>
    </row>
    <row r="211" spans="1:29" x14ac:dyDescent="0.25">
      <c r="A211" s="397"/>
      <c r="B211" s="298" t="s">
        <v>173</v>
      </c>
      <c r="C211" s="442"/>
      <c r="D211" s="442"/>
      <c r="E211" s="442"/>
      <c r="F211" s="442"/>
      <c r="G211" s="442"/>
      <c r="H211" s="442"/>
      <c r="I211" s="442"/>
      <c r="J211" s="442"/>
      <c r="K211" s="442"/>
      <c r="L211" s="442"/>
      <c r="M211" s="442"/>
      <c r="N211" s="442"/>
      <c r="O211" s="442"/>
      <c r="P211" s="442"/>
      <c r="Q211" s="443"/>
      <c r="R211" s="442"/>
      <c r="S211" s="440">
        <f>SUM(S207:S210)</f>
        <v>0</v>
      </c>
      <c r="U211" s="397"/>
      <c r="V211" s="397"/>
      <c r="W211" s="397"/>
      <c r="X211" s="416"/>
      <c r="Y211" s="416"/>
      <c r="Z211" s="416"/>
      <c r="AA211" s="423"/>
    </row>
    <row r="212" spans="1:29" x14ac:dyDescent="0.25">
      <c r="A212" s="397"/>
      <c r="B212" s="441"/>
      <c r="C212" s="442"/>
      <c r="D212" s="442"/>
      <c r="E212" s="442"/>
      <c r="F212" s="442"/>
      <c r="G212" s="442"/>
      <c r="H212" s="442"/>
      <c r="I212" s="442"/>
      <c r="J212" s="442"/>
      <c r="K212" s="442"/>
      <c r="L212" s="442"/>
      <c r="M212" s="442"/>
      <c r="N212" s="442"/>
      <c r="O212" s="442"/>
      <c r="P212" s="442"/>
      <c r="Q212" s="443"/>
      <c r="R212" s="442"/>
      <c r="S212" s="440"/>
      <c r="U212" s="397"/>
      <c r="V212" s="397"/>
      <c r="W212" s="397"/>
      <c r="X212" s="416"/>
      <c r="Y212" s="416"/>
      <c r="Z212" s="416"/>
      <c r="AA212" s="423"/>
    </row>
    <row r="213" spans="1:29" x14ac:dyDescent="0.25">
      <c r="A213" s="397"/>
      <c r="B213" s="298" t="s">
        <v>174</v>
      </c>
      <c r="C213" s="442"/>
      <c r="D213" s="442"/>
      <c r="E213" s="442"/>
      <c r="F213" s="442"/>
      <c r="G213" s="442"/>
      <c r="H213" s="442"/>
      <c r="I213" s="442"/>
      <c r="J213" s="442"/>
      <c r="K213" s="442"/>
      <c r="L213" s="442"/>
      <c r="M213" s="442"/>
      <c r="N213" s="442"/>
      <c r="O213" s="442"/>
      <c r="P213" s="442"/>
      <c r="Q213" s="443"/>
      <c r="R213" s="442"/>
      <c r="S213" s="440"/>
      <c r="U213" s="397"/>
      <c r="V213" s="397"/>
      <c r="W213" s="397"/>
      <c r="X213" s="416"/>
      <c r="Y213" s="416"/>
      <c r="Z213" s="416"/>
      <c r="AA213" s="423"/>
    </row>
    <row r="214" spans="1:29" x14ac:dyDescent="0.25">
      <c r="A214" s="397"/>
      <c r="B214" s="441" t="str">
        <f>+begr_onderzoeksorg!B74</f>
        <v>5. Bijdragen van eigen instelling c.q. derden</v>
      </c>
      <c r="C214" s="442"/>
      <c r="D214" s="442"/>
      <c r="E214" s="442"/>
      <c r="F214" s="442"/>
      <c r="G214" s="442"/>
      <c r="H214" s="442"/>
      <c r="I214" s="442"/>
      <c r="J214" s="442"/>
      <c r="K214" s="442"/>
      <c r="L214" s="442"/>
      <c r="M214" s="442"/>
      <c r="N214" s="442"/>
      <c r="O214" s="442"/>
      <c r="P214" s="442"/>
      <c r="Q214" s="443"/>
      <c r="R214" s="442"/>
      <c r="S214" s="440">
        <f>+begr_onderzoeksorg!K74</f>
        <v>0</v>
      </c>
      <c r="U214" s="397"/>
      <c r="V214" s="397"/>
      <c r="W214" s="397"/>
      <c r="X214" s="416"/>
      <c r="Y214" s="416"/>
      <c r="Z214" s="416"/>
      <c r="AA214" s="423"/>
    </row>
    <row r="215" spans="1:29" s="315" customFormat="1" x14ac:dyDescent="0.25">
      <c r="A215" s="307"/>
      <c r="B215" s="298" t="s">
        <v>175</v>
      </c>
      <c r="C215" s="317"/>
      <c r="D215" s="317"/>
      <c r="E215" s="317"/>
      <c r="F215" s="317"/>
      <c r="G215" s="317"/>
      <c r="H215" s="317"/>
      <c r="I215" s="317"/>
      <c r="J215" s="317"/>
      <c r="K215" s="317"/>
      <c r="L215" s="317"/>
      <c r="M215" s="317"/>
      <c r="N215" s="317"/>
      <c r="O215" s="317"/>
      <c r="P215" s="317"/>
      <c r="Q215" s="318"/>
      <c r="R215" s="317"/>
      <c r="S215" s="362">
        <f>+S211-S214</f>
        <v>0</v>
      </c>
      <c r="U215" s="307"/>
      <c r="V215" s="307"/>
      <c r="W215" s="307"/>
      <c r="X215" s="313"/>
      <c r="Y215" s="313"/>
      <c r="Z215" s="313"/>
      <c r="AA215" s="314"/>
    </row>
    <row r="216" spans="1:29" x14ac:dyDescent="0.25">
      <c r="A216" s="397"/>
      <c r="B216" s="441"/>
      <c r="C216" s="442"/>
      <c r="D216" s="442"/>
      <c r="E216" s="442"/>
      <c r="F216" s="442"/>
      <c r="G216" s="442"/>
      <c r="H216" s="442"/>
      <c r="I216" s="442"/>
      <c r="J216" s="442"/>
      <c r="K216" s="442"/>
      <c r="L216" s="442"/>
      <c r="M216" s="442"/>
      <c r="N216" s="442"/>
      <c r="O216" s="442"/>
      <c r="P216" s="442"/>
      <c r="Q216" s="443"/>
      <c r="R216" s="442"/>
      <c r="S216" s="440"/>
      <c r="U216" s="397"/>
      <c r="V216" s="397"/>
      <c r="W216" s="397"/>
      <c r="X216" s="416"/>
      <c r="Y216" s="416"/>
      <c r="Z216" s="416"/>
      <c r="AA216" s="423"/>
    </row>
    <row r="217" spans="1:29" x14ac:dyDescent="0.25">
      <c r="A217" s="397"/>
      <c r="B217" s="441"/>
      <c r="C217" s="442"/>
      <c r="D217" s="442"/>
      <c r="E217" s="442"/>
      <c r="F217" s="442"/>
      <c r="G217" s="442"/>
      <c r="H217" s="442"/>
      <c r="I217" s="442"/>
      <c r="J217" s="442"/>
      <c r="K217" s="442"/>
      <c r="L217" s="442"/>
      <c r="M217" s="442"/>
      <c r="N217" s="442"/>
      <c r="O217" s="442"/>
      <c r="P217" s="442"/>
      <c r="Q217" s="443"/>
      <c r="R217" s="442"/>
      <c r="S217" s="440"/>
      <c r="U217" s="397"/>
      <c r="V217" s="397"/>
      <c r="W217" s="397"/>
      <c r="X217" s="416"/>
      <c r="Y217" s="416"/>
      <c r="Z217" s="416"/>
      <c r="AA217" s="423"/>
    </row>
    <row r="218" spans="1:29" x14ac:dyDescent="0.25">
      <c r="A218" s="397"/>
      <c r="B218" s="251" t="s">
        <v>176</v>
      </c>
      <c r="C218" s="252"/>
      <c r="D218" s="252"/>
      <c r="E218" s="442"/>
      <c r="F218" s="442"/>
      <c r="G218" s="442"/>
      <c r="H218" s="442"/>
      <c r="I218" s="442"/>
      <c r="J218" s="442"/>
      <c r="K218" s="442"/>
      <c r="L218" s="442"/>
      <c r="M218" s="442"/>
      <c r="N218" s="442"/>
      <c r="O218" s="442"/>
      <c r="P218" s="442"/>
      <c r="Q218" s="443"/>
      <c r="R218" s="442"/>
      <c r="S218" s="363">
        <f>+S184+S203+S215</f>
        <v>0</v>
      </c>
      <c r="U218" s="397"/>
      <c r="V218" s="397"/>
      <c r="W218" s="397"/>
      <c r="X218" s="212"/>
      <c r="Y218" s="212"/>
      <c r="Z218" s="212"/>
    </row>
    <row r="219" spans="1:29" x14ac:dyDescent="0.25">
      <c r="A219" s="397"/>
      <c r="B219" s="239"/>
      <c r="C219" s="239"/>
      <c r="D219" s="239"/>
      <c r="E219" s="397"/>
      <c r="F219" s="397"/>
      <c r="G219" s="397"/>
      <c r="H219" s="397"/>
      <c r="I219" s="397"/>
      <c r="J219" s="397"/>
      <c r="K219" s="397"/>
      <c r="L219" s="397"/>
      <c r="M219" s="397"/>
      <c r="N219" s="397"/>
      <c r="O219" s="397"/>
      <c r="P219" s="397"/>
      <c r="Q219" s="436"/>
      <c r="R219" s="397"/>
      <c r="S219" s="397"/>
      <c r="T219" s="397"/>
      <c r="U219" s="253"/>
      <c r="V219" s="397"/>
      <c r="W219" s="397"/>
      <c r="X219" s="397"/>
      <c r="Y219" s="212"/>
      <c r="Z219" s="212"/>
      <c r="AA219" s="212"/>
    </row>
    <row r="220" spans="1:29" x14ac:dyDescent="0.25">
      <c r="A220" s="227" t="s">
        <v>177</v>
      </c>
      <c r="B220" s="397"/>
      <c r="C220" s="397"/>
      <c r="D220" s="397"/>
      <c r="E220" s="397"/>
      <c r="F220" s="397"/>
      <c r="G220" s="397"/>
      <c r="H220" s="397"/>
      <c r="I220" s="397"/>
      <c r="J220" s="397"/>
      <c r="K220" s="397"/>
      <c r="L220" s="397"/>
      <c r="M220" s="397"/>
      <c r="N220" s="397"/>
      <c r="O220" s="397"/>
      <c r="P220" s="397"/>
      <c r="Q220" s="397"/>
      <c r="R220" s="397"/>
      <c r="S220" s="397"/>
      <c r="T220" s="397"/>
      <c r="U220" s="397"/>
      <c r="V220" s="397"/>
      <c r="W220" s="397"/>
      <c r="X220" s="212"/>
      <c r="Y220" s="212"/>
      <c r="Z220" s="212"/>
    </row>
    <row r="221" spans="1:29" ht="6.75" customHeight="1" x14ac:dyDescent="0.25">
      <c r="A221" s="227"/>
      <c r="B221" s="397"/>
      <c r="C221" s="397"/>
      <c r="D221" s="397"/>
      <c r="E221" s="397"/>
      <c r="F221" s="397"/>
      <c r="G221" s="397"/>
      <c r="H221" s="397"/>
      <c r="I221" s="397"/>
      <c r="J221" s="397"/>
      <c r="K221" s="397"/>
      <c r="L221" s="397"/>
      <c r="M221" s="397"/>
      <c r="N221" s="397"/>
      <c r="O221" s="397"/>
      <c r="P221" s="397"/>
      <c r="Q221" s="397"/>
      <c r="R221" s="397"/>
      <c r="S221" s="397"/>
      <c r="T221" s="397"/>
      <c r="U221" s="397"/>
      <c r="V221" s="397"/>
      <c r="W221" s="397"/>
      <c r="X221" s="212"/>
      <c r="Y221" s="212"/>
      <c r="Z221" s="212"/>
    </row>
    <row r="222" spans="1:29" ht="161.25" hidden="1" customHeight="1" x14ac:dyDescent="0.25">
      <c r="A222" s="444"/>
      <c r="B222" s="397"/>
      <c r="C222" s="397"/>
      <c r="D222" s="397"/>
      <c r="E222" s="397"/>
      <c r="F222" s="397"/>
      <c r="G222" s="397"/>
      <c r="H222" s="397"/>
      <c r="I222" s="397"/>
      <c r="J222" s="397"/>
      <c r="K222" s="397"/>
      <c r="L222" s="397"/>
      <c r="M222" s="397"/>
      <c r="N222" s="397"/>
      <c r="O222" s="397"/>
      <c r="P222" s="397"/>
      <c r="Q222" s="397"/>
      <c r="R222" s="397"/>
      <c r="S222" s="397"/>
      <c r="T222" s="397"/>
      <c r="U222" s="397"/>
      <c r="V222" s="397"/>
      <c r="W222" s="397"/>
      <c r="X222" s="416"/>
      <c r="Y222" s="212"/>
      <c r="Z222" s="212"/>
    </row>
    <row r="223" spans="1:29" ht="15" customHeight="1" x14ac:dyDescent="0.25">
      <c r="A223" s="445"/>
      <c r="B223" s="657"/>
      <c r="C223" s="656"/>
      <c r="D223" s="656"/>
      <c r="E223" s="656"/>
      <c r="F223" s="656"/>
      <c r="G223" s="656"/>
      <c r="H223" s="656"/>
      <c r="I223" s="656"/>
      <c r="J223" s="656"/>
      <c r="K223" s="656"/>
      <c r="L223" s="656"/>
      <c r="M223" s="656"/>
      <c r="N223" s="656"/>
      <c r="O223" s="656"/>
      <c r="P223" s="656"/>
      <c r="Q223" s="656"/>
      <c r="R223" s="656"/>
      <c r="S223" s="658"/>
      <c r="T223" s="397"/>
      <c r="U223" s="397"/>
      <c r="V223" s="397"/>
      <c r="W223" s="397"/>
      <c r="X223" s="397"/>
      <c r="Y223" s="397"/>
      <c r="Z223" s="397"/>
      <c r="AA223" s="212"/>
      <c r="AB223" s="212"/>
      <c r="AC223" s="212"/>
    </row>
    <row r="224" spans="1:29" ht="15" customHeight="1" x14ac:dyDescent="0.25">
      <c r="A224" s="445"/>
      <c r="B224" s="659"/>
      <c r="C224" s="660"/>
      <c r="D224" s="660"/>
      <c r="E224" s="660"/>
      <c r="F224" s="660"/>
      <c r="G224" s="660"/>
      <c r="H224" s="660"/>
      <c r="I224" s="660"/>
      <c r="J224" s="660"/>
      <c r="K224" s="660"/>
      <c r="L224" s="660"/>
      <c r="M224" s="660"/>
      <c r="N224" s="660"/>
      <c r="O224" s="660"/>
      <c r="P224" s="660"/>
      <c r="Q224" s="660"/>
      <c r="R224" s="660"/>
      <c r="S224" s="661"/>
      <c r="T224" s="397"/>
      <c r="U224" s="397"/>
      <c r="V224" s="397"/>
      <c r="W224" s="397"/>
      <c r="X224" s="397"/>
      <c r="Y224" s="397"/>
      <c r="Z224" s="397"/>
      <c r="AA224" s="212"/>
      <c r="AB224" s="212"/>
      <c r="AC224" s="212"/>
    </row>
    <row r="225" spans="1:29" ht="15" customHeight="1" x14ac:dyDescent="0.25">
      <c r="A225" s="445"/>
      <c r="B225" s="659"/>
      <c r="C225" s="660"/>
      <c r="D225" s="660"/>
      <c r="E225" s="660"/>
      <c r="F225" s="660"/>
      <c r="G225" s="660"/>
      <c r="H225" s="660"/>
      <c r="I225" s="660"/>
      <c r="J225" s="660"/>
      <c r="K225" s="660"/>
      <c r="L225" s="660"/>
      <c r="M225" s="660"/>
      <c r="N225" s="660"/>
      <c r="O225" s="660"/>
      <c r="P225" s="660"/>
      <c r="Q225" s="660"/>
      <c r="R225" s="660"/>
      <c r="S225" s="661"/>
      <c r="T225" s="397"/>
      <c r="U225" s="397"/>
      <c r="V225" s="397"/>
      <c r="W225" s="397"/>
      <c r="X225" s="397"/>
      <c r="Y225" s="397"/>
      <c r="Z225" s="397"/>
      <c r="AA225" s="212"/>
      <c r="AB225" s="212"/>
      <c r="AC225" s="212"/>
    </row>
    <row r="226" spans="1:29" ht="15" customHeight="1" x14ac:dyDescent="0.25">
      <c r="A226" s="445"/>
      <c r="B226" s="659"/>
      <c r="C226" s="660"/>
      <c r="D226" s="660"/>
      <c r="E226" s="660"/>
      <c r="F226" s="660"/>
      <c r="G226" s="660"/>
      <c r="H226" s="660"/>
      <c r="I226" s="660"/>
      <c r="J226" s="660"/>
      <c r="K226" s="660"/>
      <c r="L226" s="660"/>
      <c r="M226" s="660"/>
      <c r="N226" s="660"/>
      <c r="O226" s="660"/>
      <c r="P226" s="660"/>
      <c r="Q226" s="660"/>
      <c r="R226" s="660"/>
      <c r="S226" s="661"/>
      <c r="T226" s="397"/>
      <c r="U226" s="397"/>
      <c r="V226" s="397"/>
      <c r="W226" s="397"/>
      <c r="X226" s="397"/>
      <c r="Y226" s="397"/>
      <c r="Z226" s="397"/>
      <c r="AA226" s="212"/>
      <c r="AB226" s="212"/>
      <c r="AC226" s="212"/>
    </row>
    <row r="227" spans="1:29" ht="15" customHeight="1" x14ac:dyDescent="0.25">
      <c r="A227" s="445"/>
      <c r="B227" s="659"/>
      <c r="C227" s="660"/>
      <c r="D227" s="660"/>
      <c r="E227" s="660"/>
      <c r="F227" s="660"/>
      <c r="G227" s="660"/>
      <c r="H227" s="660"/>
      <c r="I227" s="660"/>
      <c r="J227" s="660"/>
      <c r="K227" s="660"/>
      <c r="L227" s="660"/>
      <c r="M227" s="660"/>
      <c r="N227" s="660"/>
      <c r="O227" s="660"/>
      <c r="P227" s="660"/>
      <c r="Q227" s="660"/>
      <c r="R227" s="660"/>
      <c r="S227" s="661"/>
      <c r="T227" s="397"/>
      <c r="U227" s="397"/>
      <c r="V227" s="397"/>
      <c r="W227" s="397"/>
      <c r="X227" s="397"/>
      <c r="Y227" s="397"/>
      <c r="Z227" s="397"/>
      <c r="AA227" s="212"/>
      <c r="AB227" s="212"/>
      <c r="AC227" s="212"/>
    </row>
    <row r="228" spans="1:29" ht="15" customHeight="1" x14ac:dyDescent="0.25">
      <c r="A228" s="445"/>
      <c r="B228" s="659"/>
      <c r="C228" s="660"/>
      <c r="D228" s="660"/>
      <c r="E228" s="660"/>
      <c r="F228" s="660"/>
      <c r="G228" s="660"/>
      <c r="H228" s="660"/>
      <c r="I228" s="660"/>
      <c r="J228" s="660"/>
      <c r="K228" s="660"/>
      <c r="L228" s="660"/>
      <c r="M228" s="660"/>
      <c r="N228" s="660"/>
      <c r="O228" s="660"/>
      <c r="P228" s="660"/>
      <c r="Q228" s="660"/>
      <c r="R228" s="660"/>
      <c r="S228" s="661"/>
      <c r="T228" s="397"/>
      <c r="U228" s="397"/>
      <c r="V228" s="397"/>
      <c r="W228" s="397"/>
      <c r="X228" s="397"/>
      <c r="Y228" s="397"/>
      <c r="Z228" s="397"/>
      <c r="AA228" s="212"/>
      <c r="AB228" s="212"/>
      <c r="AC228" s="212"/>
    </row>
    <row r="229" spans="1:29" ht="15" customHeight="1" x14ac:dyDescent="0.25">
      <c r="A229" s="445"/>
      <c r="B229" s="659"/>
      <c r="C229" s="660"/>
      <c r="D229" s="660"/>
      <c r="E229" s="660"/>
      <c r="F229" s="660"/>
      <c r="G229" s="660"/>
      <c r="H229" s="660"/>
      <c r="I229" s="660"/>
      <c r="J229" s="660"/>
      <c r="K229" s="660"/>
      <c r="L229" s="660"/>
      <c r="M229" s="660"/>
      <c r="N229" s="660"/>
      <c r="O229" s="660"/>
      <c r="P229" s="660"/>
      <c r="Q229" s="660"/>
      <c r="R229" s="660"/>
      <c r="S229" s="661"/>
      <c r="T229" s="397"/>
      <c r="U229" s="397"/>
      <c r="V229" s="397"/>
      <c r="W229" s="397"/>
      <c r="X229" s="397"/>
      <c r="Y229" s="397"/>
      <c r="Z229" s="397"/>
      <c r="AA229" s="212"/>
      <c r="AB229" s="212"/>
      <c r="AC229" s="212"/>
    </row>
    <row r="230" spans="1:29" ht="15" customHeight="1" x14ac:dyDescent="0.25">
      <c r="A230" s="445"/>
      <c r="B230" s="662"/>
      <c r="C230" s="663"/>
      <c r="D230" s="663"/>
      <c r="E230" s="663"/>
      <c r="F230" s="663"/>
      <c r="G230" s="663"/>
      <c r="H230" s="663"/>
      <c r="I230" s="663"/>
      <c r="J230" s="663"/>
      <c r="K230" s="663"/>
      <c r="L230" s="663"/>
      <c r="M230" s="663"/>
      <c r="N230" s="663"/>
      <c r="O230" s="663"/>
      <c r="P230" s="663"/>
      <c r="Q230" s="663"/>
      <c r="R230" s="663"/>
      <c r="S230" s="664"/>
      <c r="T230" s="397"/>
      <c r="U230" s="397"/>
      <c r="V230" s="397"/>
      <c r="W230" s="397"/>
      <c r="X230" s="397"/>
      <c r="Y230" s="397"/>
      <c r="Z230" s="397"/>
      <c r="AA230" s="212"/>
      <c r="AB230" s="212"/>
      <c r="AC230" s="212"/>
    </row>
    <row r="231" spans="1:29" x14ac:dyDescent="0.25">
      <c r="A231" s="397"/>
      <c r="B231" s="445"/>
      <c r="C231" s="445"/>
      <c r="D231" s="445"/>
      <c r="E231" s="445"/>
      <c r="F231" s="445"/>
      <c r="G231" s="445"/>
      <c r="H231" s="445"/>
      <c r="I231" s="445"/>
      <c r="J231" s="445"/>
      <c r="K231" s="445"/>
      <c r="L231" s="445"/>
      <c r="M231" s="445"/>
      <c r="N231" s="445"/>
      <c r="O231" s="445"/>
      <c r="P231" s="445"/>
      <c r="Q231" s="397"/>
      <c r="R231" s="397"/>
      <c r="S231" s="397"/>
      <c r="T231" s="397"/>
      <c r="U231" s="397"/>
      <c r="V231" s="397"/>
      <c r="W231" s="397"/>
      <c r="X231" s="416"/>
      <c r="Y231" s="212"/>
      <c r="Z231" s="212"/>
    </row>
    <row r="232" spans="1:29" ht="15" customHeight="1" x14ac:dyDescent="0.25">
      <c r="A232" s="397"/>
      <c r="B232" s="240" t="s">
        <v>178</v>
      </c>
      <c r="C232" s="656"/>
      <c r="D232" s="656"/>
      <c r="E232" s="656"/>
      <c r="F232" s="656"/>
      <c r="G232" s="656"/>
      <c r="H232" s="656"/>
      <c r="I232" s="656"/>
      <c r="J232" s="656"/>
      <c r="K232" s="656"/>
      <c r="L232" s="656"/>
      <c r="M232" s="656"/>
      <c r="N232" s="656"/>
      <c r="O232" s="656"/>
      <c r="P232" s="656"/>
      <c r="Q232" s="345" t="s">
        <v>179</v>
      </c>
      <c r="R232" s="354"/>
      <c r="S232" s="355"/>
      <c r="T232" s="397"/>
      <c r="U232" s="397"/>
      <c r="V232" s="397"/>
      <c r="W232" s="397"/>
      <c r="X232" s="397"/>
      <c r="Y232" s="397"/>
      <c r="Z232" s="397"/>
      <c r="AA232" s="416"/>
      <c r="AB232" s="212"/>
      <c r="AC232" s="212"/>
    </row>
    <row r="233" spans="1:29" x14ac:dyDescent="0.25">
      <c r="A233" s="397"/>
      <c r="B233" s="446"/>
      <c r="C233" s="653"/>
      <c r="D233" s="653"/>
      <c r="E233" s="653"/>
      <c r="F233" s="653"/>
      <c r="G233" s="653"/>
      <c r="H233" s="653"/>
      <c r="I233" s="653"/>
      <c r="J233" s="653"/>
      <c r="K233" s="653"/>
      <c r="L233" s="653"/>
      <c r="M233" s="653"/>
      <c r="N233" s="653"/>
      <c r="O233" s="653"/>
      <c r="P233" s="653"/>
      <c r="Q233" s="346" t="s">
        <v>180</v>
      </c>
      <c r="R233" s="348"/>
      <c r="S233" s="350"/>
      <c r="T233" s="397"/>
      <c r="U233" s="397"/>
      <c r="V233" s="397"/>
      <c r="W233" s="397"/>
      <c r="X233" s="397"/>
      <c r="Y233" s="397"/>
      <c r="Z233" s="397"/>
      <c r="AA233" s="416"/>
      <c r="AB233" s="212"/>
      <c r="AC233" s="212"/>
    </row>
    <row r="234" spans="1:29" x14ac:dyDescent="0.25">
      <c r="A234" s="397"/>
      <c r="B234" s="242" t="s">
        <v>181</v>
      </c>
      <c r="C234" s="653"/>
      <c r="D234" s="653"/>
      <c r="E234" s="653"/>
      <c r="F234" s="653"/>
      <c r="G234" s="653"/>
      <c r="H234" s="653"/>
      <c r="I234" s="653"/>
      <c r="J234" s="653"/>
      <c r="K234" s="653"/>
      <c r="L234" s="653"/>
      <c r="M234" s="653"/>
      <c r="N234" s="653"/>
      <c r="O234" s="653"/>
      <c r="P234" s="653"/>
      <c r="Q234" s="299" t="s">
        <v>181</v>
      </c>
      <c r="R234" s="348"/>
      <c r="S234" s="350"/>
      <c r="T234" s="397"/>
      <c r="U234" s="397"/>
      <c r="V234" s="397"/>
      <c r="W234" s="397"/>
      <c r="X234" s="397"/>
      <c r="Y234" s="397"/>
      <c r="Z234" s="397"/>
      <c r="AA234" s="416"/>
      <c r="AB234" s="212"/>
      <c r="AC234" s="212"/>
    </row>
    <row r="235" spans="1:29" x14ac:dyDescent="0.25">
      <c r="A235" s="397"/>
      <c r="B235" s="242" t="s">
        <v>182</v>
      </c>
      <c r="C235" s="653"/>
      <c r="D235" s="653"/>
      <c r="E235" s="653"/>
      <c r="F235" s="653"/>
      <c r="G235" s="653"/>
      <c r="H235" s="653"/>
      <c r="I235" s="653"/>
      <c r="J235" s="653"/>
      <c r="K235" s="653"/>
      <c r="L235" s="653"/>
      <c r="M235" s="653"/>
      <c r="N235" s="653"/>
      <c r="O235" s="653"/>
      <c r="P235" s="653"/>
      <c r="Q235" s="299" t="s">
        <v>182</v>
      </c>
      <c r="R235" s="348"/>
      <c r="S235" s="350"/>
      <c r="T235" s="397"/>
      <c r="U235" s="397"/>
      <c r="V235" s="397"/>
      <c r="W235" s="397"/>
      <c r="X235" s="397"/>
      <c r="Y235" s="397"/>
      <c r="Z235" s="397"/>
      <c r="AA235" s="416"/>
      <c r="AB235" s="212"/>
      <c r="AC235" s="212"/>
    </row>
    <row r="236" spans="1:29" x14ac:dyDescent="0.25">
      <c r="A236" s="397"/>
      <c r="B236" s="446"/>
      <c r="C236" s="653"/>
      <c r="D236" s="653"/>
      <c r="E236" s="653"/>
      <c r="F236" s="653"/>
      <c r="G236" s="653"/>
      <c r="H236" s="653"/>
      <c r="I236" s="653"/>
      <c r="J236" s="653"/>
      <c r="K236" s="653"/>
      <c r="L236" s="653"/>
      <c r="M236" s="653"/>
      <c r="N236" s="653"/>
      <c r="O236" s="653"/>
      <c r="P236" s="653"/>
      <c r="Q236" s="299" t="s">
        <v>183</v>
      </c>
      <c r="R236" s="348"/>
      <c r="S236" s="350"/>
      <c r="T236" s="397"/>
      <c r="U236" s="397"/>
      <c r="V236" s="397"/>
      <c r="W236" s="397"/>
      <c r="X236" s="397"/>
      <c r="Y236" s="397"/>
      <c r="Z236" s="397"/>
      <c r="AA236" s="416"/>
      <c r="AB236" s="212"/>
      <c r="AC236" s="212"/>
    </row>
    <row r="237" spans="1:29" x14ac:dyDescent="0.25">
      <c r="A237" s="397"/>
      <c r="B237" s="446"/>
      <c r="C237" s="653"/>
      <c r="D237" s="653"/>
      <c r="E237" s="653"/>
      <c r="F237" s="653"/>
      <c r="G237" s="653"/>
      <c r="H237" s="653"/>
      <c r="I237" s="653"/>
      <c r="J237" s="653"/>
      <c r="K237" s="653"/>
      <c r="L237" s="653"/>
      <c r="M237" s="653"/>
      <c r="N237" s="653"/>
      <c r="O237" s="653"/>
      <c r="P237" s="653"/>
      <c r="Q237" s="299" t="s">
        <v>184</v>
      </c>
      <c r="R237" s="348"/>
      <c r="S237" s="350"/>
      <c r="T237" s="397"/>
      <c r="U237" s="397"/>
      <c r="V237" s="397"/>
      <c r="W237" s="397"/>
      <c r="X237" s="397"/>
      <c r="Y237" s="397"/>
      <c r="Z237" s="397"/>
      <c r="AA237" s="416"/>
      <c r="AB237" s="212"/>
      <c r="AC237" s="212"/>
    </row>
    <row r="238" spans="1:29" s="212" customFormat="1" x14ac:dyDescent="0.25">
      <c r="A238" s="416"/>
      <c r="B238" s="243" t="s">
        <v>185</v>
      </c>
      <c r="C238" s="652"/>
      <c r="D238" s="652"/>
      <c r="E238" s="652"/>
      <c r="F238" s="652"/>
      <c r="G238" s="652"/>
      <c r="H238" s="652"/>
      <c r="I238" s="652"/>
      <c r="J238" s="652"/>
      <c r="K238" s="652"/>
      <c r="L238" s="652"/>
      <c r="M238" s="652"/>
      <c r="N238" s="652"/>
      <c r="O238" s="652"/>
      <c r="P238" s="652"/>
      <c r="Q238" s="447"/>
      <c r="R238" s="347"/>
      <c r="S238" s="349"/>
      <c r="T238" s="397"/>
      <c r="U238" s="397"/>
      <c r="V238" s="397"/>
      <c r="W238" s="397"/>
      <c r="X238" s="416"/>
    </row>
    <row r="239" spans="1:29" x14ac:dyDescent="0.25">
      <c r="A239" s="212"/>
      <c r="B239" s="416"/>
      <c r="C239" s="416"/>
      <c r="D239" s="416"/>
      <c r="E239" s="416"/>
      <c r="F239" s="416"/>
      <c r="G239" s="416"/>
      <c r="H239" s="416"/>
      <c r="I239" s="416"/>
      <c r="J239" s="416"/>
      <c r="K239" s="416"/>
      <c r="L239" s="416"/>
      <c r="M239" s="416"/>
      <c r="N239" s="416"/>
      <c r="O239" s="416"/>
      <c r="P239" s="212"/>
      <c r="Q239" s="245"/>
      <c r="R239" s="212"/>
      <c r="S239" s="212"/>
      <c r="T239" s="212"/>
      <c r="U239" s="212"/>
      <c r="V239" s="212"/>
      <c r="W239" s="212"/>
      <c r="X239" s="212"/>
      <c r="Y239" s="212"/>
      <c r="Z239" s="212"/>
    </row>
    <row r="240" spans="1:29" x14ac:dyDescent="0.25">
      <c r="A240" s="212"/>
      <c r="B240" s="212"/>
      <c r="C240" s="212"/>
      <c r="D240" s="212"/>
      <c r="E240" s="212"/>
      <c r="F240" s="212"/>
      <c r="G240" s="212"/>
      <c r="H240" s="212"/>
      <c r="I240" s="212"/>
      <c r="J240" s="212"/>
      <c r="K240" s="212"/>
      <c r="L240" s="212"/>
      <c r="M240" s="212"/>
      <c r="N240" s="212"/>
      <c r="O240" s="212"/>
      <c r="P240" s="212"/>
      <c r="Q240" s="245"/>
      <c r="R240" s="212"/>
      <c r="S240" s="212"/>
      <c r="T240" s="212"/>
      <c r="U240" s="212"/>
      <c r="V240" s="212"/>
      <c r="W240" s="212"/>
      <c r="X240" s="212"/>
      <c r="Y240" s="212"/>
      <c r="Z240" s="212"/>
    </row>
    <row r="241" spans="1:26" x14ac:dyDescent="0.25">
      <c r="A241" s="212"/>
      <c r="B241" s="212"/>
      <c r="C241" s="212"/>
      <c r="D241" s="212"/>
      <c r="E241" s="212"/>
      <c r="F241" s="212"/>
      <c r="G241" s="212"/>
      <c r="H241" s="212"/>
      <c r="I241" s="212"/>
      <c r="J241" s="212"/>
      <c r="K241" s="212"/>
      <c r="L241" s="212"/>
      <c r="M241" s="212"/>
      <c r="N241" s="212"/>
      <c r="O241" s="212"/>
      <c r="P241" s="212"/>
      <c r="Q241" s="245"/>
      <c r="R241" s="212"/>
      <c r="S241" s="212"/>
      <c r="T241" s="212"/>
      <c r="U241" s="212"/>
      <c r="V241" s="212"/>
      <c r="W241" s="212"/>
      <c r="X241" s="212"/>
      <c r="Y241" s="212"/>
      <c r="Z241" s="212"/>
    </row>
    <row r="242" spans="1:26" x14ac:dyDescent="0.25">
      <c r="B242" s="212"/>
      <c r="C242" s="212"/>
      <c r="D242" s="212"/>
      <c r="E242" s="212"/>
      <c r="F242" s="212"/>
      <c r="G242" s="212"/>
      <c r="H242" s="212"/>
      <c r="I242" s="212"/>
      <c r="J242" s="212"/>
      <c r="K242" s="212"/>
      <c r="L242" s="212"/>
      <c r="M242" s="212"/>
      <c r="N242" s="212"/>
      <c r="O242" s="212"/>
      <c r="P242" s="212"/>
      <c r="Q242" s="245"/>
      <c r="R242" s="212"/>
      <c r="S242" s="212"/>
      <c r="T242" s="212"/>
      <c r="X242" s="212"/>
      <c r="Y242" s="212"/>
      <c r="Z242" s="212"/>
    </row>
  </sheetData>
  <sheetProtection algorithmName="SHA-512" hashValue="p8UgFhNh2g89b9uo1kDtrVmEb11me0/y6RDBX6GbxDmllMl+I0z5p6YVzpuLC4JmIt2W9/dCE8gnqJZPQkyp/A==" saltValue="DRwa1m6+9Ew8o81y7di5ww==" spinCount="100000" sheet="1" objects="1" scenarios="1"/>
  <mergeCells count="263">
    <mergeCell ref="C238:P238"/>
    <mergeCell ref="C237:P237"/>
    <mergeCell ref="C236:P236"/>
    <mergeCell ref="C235:P235"/>
    <mergeCell ref="C234:P234"/>
    <mergeCell ref="C233:P233"/>
    <mergeCell ref="A138:A139"/>
    <mergeCell ref="B138:B139"/>
    <mergeCell ref="E164:R164"/>
    <mergeCell ref="C171:D171"/>
    <mergeCell ref="C232:P232"/>
    <mergeCell ref="B223:S230"/>
    <mergeCell ref="C164:D164"/>
    <mergeCell ref="C163:D163"/>
    <mergeCell ref="S159:S160"/>
    <mergeCell ref="C159:D160"/>
    <mergeCell ref="C161:D161"/>
    <mergeCell ref="C162:D162"/>
    <mergeCell ref="C170:D170"/>
    <mergeCell ref="C169:D169"/>
    <mergeCell ref="C168:D168"/>
    <mergeCell ref="C167:D167"/>
    <mergeCell ref="C166:D166"/>
    <mergeCell ref="A159:A160"/>
    <mergeCell ref="S9:S10"/>
    <mergeCell ref="T138:T139"/>
    <mergeCell ref="T46:T47"/>
    <mergeCell ref="T73:T74"/>
    <mergeCell ref="T94:T96"/>
    <mergeCell ref="T116:T117"/>
    <mergeCell ref="E112:G112"/>
    <mergeCell ref="H111:I111"/>
    <mergeCell ref="H112:I112"/>
    <mergeCell ref="S46:S47"/>
    <mergeCell ref="O46:O47"/>
    <mergeCell ref="S15:S17"/>
    <mergeCell ref="T15:T17"/>
    <mergeCell ref="H110:I110"/>
    <mergeCell ref="C133:O133"/>
    <mergeCell ref="H104:I104"/>
    <mergeCell ref="H105:I105"/>
    <mergeCell ref="H106:I106"/>
    <mergeCell ref="K23:L23"/>
    <mergeCell ref="K24:L24"/>
    <mergeCell ref="K25:L25"/>
    <mergeCell ref="K26:L26"/>
    <mergeCell ref="I15:I17"/>
    <mergeCell ref="N15:N17"/>
    <mergeCell ref="B159:B160"/>
    <mergeCell ref="C138:C139"/>
    <mergeCell ref="C155:O155"/>
    <mergeCell ref="A116:A117"/>
    <mergeCell ref="H100:I100"/>
    <mergeCell ref="H101:I101"/>
    <mergeCell ref="H102:I102"/>
    <mergeCell ref="H103:I103"/>
    <mergeCell ref="C116:C117"/>
    <mergeCell ref="D111:G111"/>
    <mergeCell ref="D110:G110"/>
    <mergeCell ref="D109:G109"/>
    <mergeCell ref="D108:G108"/>
    <mergeCell ref="D107:G107"/>
    <mergeCell ref="D106:G106"/>
    <mergeCell ref="D105:G105"/>
    <mergeCell ref="D104:G104"/>
    <mergeCell ref="D138:O139"/>
    <mergeCell ref="D149:O149"/>
    <mergeCell ref="D150:O150"/>
    <mergeCell ref="D151:O151"/>
    <mergeCell ref="D152:O152"/>
    <mergeCell ref="D153:O153"/>
    <mergeCell ref="D154:O154"/>
    <mergeCell ref="A1:F1"/>
    <mergeCell ref="A7:N7"/>
    <mergeCell ref="E8:J8"/>
    <mergeCell ref="A15:A17"/>
    <mergeCell ref="C15:C17"/>
    <mergeCell ref="G1:N1"/>
    <mergeCell ref="H107:I107"/>
    <mergeCell ref="P15:P17"/>
    <mergeCell ref="K33:L33"/>
    <mergeCell ref="K37:L37"/>
    <mergeCell ref="K28:L28"/>
    <mergeCell ref="K29:L29"/>
    <mergeCell ref="O15:O17"/>
    <mergeCell ref="G15:G17"/>
    <mergeCell ref="K32:L32"/>
    <mergeCell ref="K35:L35"/>
    <mergeCell ref="K36:L36"/>
    <mergeCell ref="H15:H17"/>
    <mergeCell ref="L94:L96"/>
    <mergeCell ref="M94:M96"/>
    <mergeCell ref="N94:N96"/>
    <mergeCell ref="P94:P96"/>
    <mergeCell ref="C3:E3"/>
    <mergeCell ref="C4:N4"/>
    <mergeCell ref="P73:P74"/>
    <mergeCell ref="B73:B74"/>
    <mergeCell ref="C73:C74"/>
    <mergeCell ref="B46:B47"/>
    <mergeCell ref="C46:C47"/>
    <mergeCell ref="J94:J96"/>
    <mergeCell ref="B15:B17"/>
    <mergeCell ref="P138:P139"/>
    <mergeCell ref="H94:I96"/>
    <mergeCell ref="P46:P47"/>
    <mergeCell ref="B116:B117"/>
    <mergeCell ref="K34:L34"/>
    <mergeCell ref="K27:L27"/>
    <mergeCell ref="K18:L18"/>
    <mergeCell ref="K19:L19"/>
    <mergeCell ref="K20:L20"/>
    <mergeCell ref="K21:L21"/>
    <mergeCell ref="K22:L22"/>
    <mergeCell ref="K15:L17"/>
    <mergeCell ref="J15:J17"/>
    <mergeCell ref="M15:M17"/>
    <mergeCell ref="H59:N59"/>
    <mergeCell ref="H58:N58"/>
    <mergeCell ref="C94:C96"/>
    <mergeCell ref="S94:S96"/>
    <mergeCell ref="S116:S117"/>
    <mergeCell ref="S73:S74"/>
    <mergeCell ref="S138:S139"/>
    <mergeCell ref="Q73:Q74"/>
    <mergeCell ref="Q94:Q96"/>
    <mergeCell ref="Q138:Q139"/>
    <mergeCell ref="Q116:Q117"/>
    <mergeCell ref="R73:R74"/>
    <mergeCell ref="R116:R117"/>
    <mergeCell ref="R138:R139"/>
    <mergeCell ref="R94:R96"/>
    <mergeCell ref="O7:P8"/>
    <mergeCell ref="Q7:R8"/>
    <mergeCell ref="O9:P10"/>
    <mergeCell ref="Q9:R10"/>
    <mergeCell ref="P116:P117"/>
    <mergeCell ref="A43:M44"/>
    <mergeCell ref="O94:O96"/>
    <mergeCell ref="K94:K96"/>
    <mergeCell ref="H98:I98"/>
    <mergeCell ref="H99:I99"/>
    <mergeCell ref="H108:I108"/>
    <mergeCell ref="H109:I109"/>
    <mergeCell ref="Q15:Q17"/>
    <mergeCell ref="Q46:Q47"/>
    <mergeCell ref="R15:R17"/>
    <mergeCell ref="R46:R47"/>
    <mergeCell ref="K31:L31"/>
    <mergeCell ref="K30:L30"/>
    <mergeCell ref="K38:L38"/>
    <mergeCell ref="A73:A74"/>
    <mergeCell ref="A94:A96"/>
    <mergeCell ref="A46:A47"/>
    <mergeCell ref="H97:I97"/>
    <mergeCell ref="B94:B96"/>
    <mergeCell ref="C165:D165"/>
    <mergeCell ref="E163:R163"/>
    <mergeCell ref="E162:R162"/>
    <mergeCell ref="E161:R161"/>
    <mergeCell ref="E170:R170"/>
    <mergeCell ref="E169:R169"/>
    <mergeCell ref="E168:R168"/>
    <mergeCell ref="E167:R167"/>
    <mergeCell ref="E166:R166"/>
    <mergeCell ref="E165:R165"/>
    <mergeCell ref="D35:F35"/>
    <mergeCell ref="D36:F36"/>
    <mergeCell ref="D37:F37"/>
    <mergeCell ref="D46:G47"/>
    <mergeCell ref="H57:N57"/>
    <mergeCell ref="H56:N56"/>
    <mergeCell ref="H55:N55"/>
    <mergeCell ref="H54:N54"/>
    <mergeCell ref="H53:N53"/>
    <mergeCell ref="H46:N47"/>
    <mergeCell ref="H52:N52"/>
    <mergeCell ref="H51:N51"/>
    <mergeCell ref="H50:N50"/>
    <mergeCell ref="H49:N49"/>
    <mergeCell ref="H48:N48"/>
    <mergeCell ref="D49:G49"/>
    <mergeCell ref="D52:G52"/>
    <mergeCell ref="D51:G51"/>
    <mergeCell ref="D50:G50"/>
    <mergeCell ref="D48:G48"/>
    <mergeCell ref="D26:F26"/>
    <mergeCell ref="D27:F27"/>
    <mergeCell ref="D28:F28"/>
    <mergeCell ref="D29:F29"/>
    <mergeCell ref="D30:F30"/>
    <mergeCell ref="D31:F31"/>
    <mergeCell ref="D32:F32"/>
    <mergeCell ref="D33:F33"/>
    <mergeCell ref="D34:F34"/>
    <mergeCell ref="D15:F17"/>
    <mergeCell ref="D18:F18"/>
    <mergeCell ref="D19:F19"/>
    <mergeCell ref="D20:F20"/>
    <mergeCell ref="D21:F21"/>
    <mergeCell ref="D22:F22"/>
    <mergeCell ref="D23:F23"/>
    <mergeCell ref="D24:F24"/>
    <mergeCell ref="D25:F25"/>
    <mergeCell ref="D59:G59"/>
    <mergeCell ref="D58:G58"/>
    <mergeCell ref="D57:G57"/>
    <mergeCell ref="D56:G56"/>
    <mergeCell ref="D55:G55"/>
    <mergeCell ref="D54:G54"/>
    <mergeCell ref="D53:G53"/>
    <mergeCell ref="D67:G67"/>
    <mergeCell ref="D66:G66"/>
    <mergeCell ref="D65:G65"/>
    <mergeCell ref="D64:G64"/>
    <mergeCell ref="D63:G63"/>
    <mergeCell ref="D62:G62"/>
    <mergeCell ref="D61:G61"/>
    <mergeCell ref="D60:G60"/>
    <mergeCell ref="D73:O74"/>
    <mergeCell ref="H66:N66"/>
    <mergeCell ref="H67:N67"/>
    <mergeCell ref="H65:N65"/>
    <mergeCell ref="H64:N64"/>
    <mergeCell ref="H63:N63"/>
    <mergeCell ref="H62:N62"/>
    <mergeCell ref="H61:N61"/>
    <mergeCell ref="H60:N60"/>
    <mergeCell ref="E68:G68"/>
    <mergeCell ref="H68:N68"/>
    <mergeCell ref="D75:O75"/>
    <mergeCell ref="D79:O79"/>
    <mergeCell ref="D78:O78"/>
    <mergeCell ref="D77:O77"/>
    <mergeCell ref="D76:O76"/>
    <mergeCell ref="D85:O85"/>
    <mergeCell ref="D84:O84"/>
    <mergeCell ref="D83:O83"/>
    <mergeCell ref="D82:O82"/>
    <mergeCell ref="D81:O81"/>
    <mergeCell ref="D80:O80"/>
    <mergeCell ref="D89:O89"/>
    <mergeCell ref="D88:O88"/>
    <mergeCell ref="D87:O87"/>
    <mergeCell ref="D86:O86"/>
    <mergeCell ref="D90:O90"/>
    <mergeCell ref="D94:G96"/>
    <mergeCell ref="D103:G103"/>
    <mergeCell ref="D102:G102"/>
    <mergeCell ref="D101:G101"/>
    <mergeCell ref="D100:G100"/>
    <mergeCell ref="D99:G99"/>
    <mergeCell ref="D98:G98"/>
    <mergeCell ref="D97:G97"/>
    <mergeCell ref="D140:O140"/>
    <mergeCell ref="D141:O141"/>
    <mergeCell ref="D143:O143"/>
    <mergeCell ref="D142:O142"/>
    <mergeCell ref="D144:O144"/>
    <mergeCell ref="D145:O145"/>
    <mergeCell ref="D146:O146"/>
    <mergeCell ref="D147:O147"/>
    <mergeCell ref="D148:O148"/>
  </mergeCells>
  <conditionalFormatting sqref="Q18:Q37">
    <cfRule type="expression" dxfId="5" priority="8">
      <formula>NOT($Q$7="Art. 25 AGVV")</formula>
    </cfRule>
  </conditionalFormatting>
  <conditionalFormatting sqref="Q48:Q67">
    <cfRule type="expression" dxfId="4" priority="7">
      <formula>NOT($Q$7="Art. 25 AGVV")</formula>
    </cfRule>
  </conditionalFormatting>
  <conditionalFormatting sqref="Q75:Q89">
    <cfRule type="expression" dxfId="3" priority="6">
      <formula>NOT($Q$7="Art. 25 AGVV")</formula>
    </cfRule>
  </conditionalFormatting>
  <conditionalFormatting sqref="Q97:Q111">
    <cfRule type="expression" dxfId="2" priority="5">
      <formula>NOT($Q$7="Art. 25 AGVV")</formula>
    </cfRule>
  </conditionalFormatting>
  <conditionalFormatting sqref="Q118:Q132">
    <cfRule type="expression" dxfId="1" priority="4">
      <formula>NOT($Q$7="Art. 25 AGVV")</formula>
    </cfRule>
  </conditionalFormatting>
  <conditionalFormatting sqref="Q140:Q154">
    <cfRule type="expression" dxfId="0" priority="3">
      <formula>NOT($Q$7="Art. 25 AGVV")</formula>
    </cfRule>
  </conditionalFormatting>
  <hyperlinks>
    <hyperlink ref="E8" r:id="rId1" xr:uid="{00000000-0004-0000-0000-000000000000}"/>
  </hyperlinks>
  <pageMargins left="0.47244094488188981" right="0.55118110236220474" top="0.31496062992125984" bottom="0.35433070866141736" header="0.31496062992125984" footer="0.31496062992125984"/>
  <pageSetup paperSize="9" scale="45" orientation="landscape" r:id="rId2"/>
  <headerFooter>
    <oddFooter>&amp;LBegroting subsidies ZonMw
Overige instelingen&amp;C&amp;P van &amp;N&amp;R&amp;D</oddFooter>
  </headerFooter>
  <rowBreaks count="4" manualBreakCount="4">
    <brk id="40" max="16383" man="1"/>
    <brk id="91" max="16383" man="1"/>
    <brk id="134" max="16383" man="1"/>
    <brk id="172" max="16383" man="1"/>
  </row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B900123-27C6-4FA7-B6FB-58F6767C12A3}">
          <x14:formula1>
            <xm:f>Deelnemersoverzicht!$B$7:$B$21</xm:f>
          </x14:formula1>
          <xm:sqref>B18:B37 B69 B97:B111 B48:B67 B118:B132 B140:B154 B161:B170 B75:B89</xm:sqref>
        </x14:dataValidation>
        <x14:dataValidation type="list" allowBlank="1" showInputMessage="1" showErrorMessage="1" xr:uid="{D530C798-DF37-405A-92E9-363225EC20E9}">
          <x14:formula1>
            <xm:f>Data!$A$2:$A$4</xm:f>
          </x14:formula1>
          <xm:sqref>Q18:Q37 Q97:Q111 Q140:Q154 Q75:Q89 Q48:Q67 Q118:Q132</xm:sqref>
        </x14:dataValidation>
        <x14:dataValidation type="list" allowBlank="1" showInputMessage="1" showErrorMessage="1" xr:uid="{46BBBC4A-0F66-4C50-8EED-F27D69079A6D}">
          <x14:formula1>
            <xm:f>Data!$A$33:$A$35</xm:f>
          </x14:formula1>
          <xm:sqref>R48:R67 R140:R154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8A198-7D92-4E3C-B28D-6538FD765CD8}">
  <dimension ref="A1:AD209"/>
  <sheetViews>
    <sheetView zoomScale="70" zoomScaleNormal="70" workbookViewId="0">
      <selection activeCell="Q9" sqref="Q9:R10"/>
    </sheetView>
  </sheetViews>
  <sheetFormatPr defaultColWidth="9.140625" defaultRowHeight="15" x14ac:dyDescent="0.25"/>
  <cols>
    <col min="1" max="1" width="4.42578125" style="213" customWidth="1"/>
    <col min="2" max="2" width="24" style="213" customWidth="1"/>
    <col min="3" max="3" width="18.42578125" style="213" customWidth="1"/>
    <col min="4" max="4" width="14" style="213" customWidth="1"/>
    <col min="5" max="5" width="15.28515625" style="213" customWidth="1"/>
    <col min="6" max="6" width="13" style="213" customWidth="1"/>
    <col min="7" max="7" width="15.42578125" style="213" customWidth="1"/>
    <col min="8" max="8" width="18.42578125" style="213" customWidth="1"/>
    <col min="9" max="9" width="11.5703125" style="213" customWidth="1"/>
    <col min="10" max="10" width="14.28515625" style="213" customWidth="1"/>
    <col min="11" max="11" width="14.5703125" style="213" customWidth="1"/>
    <col min="12" max="12" width="13.7109375" style="213" customWidth="1"/>
    <col min="13" max="13" width="15.7109375" style="213" customWidth="1"/>
    <col min="14" max="14" width="18" style="213" customWidth="1"/>
    <col min="15" max="15" width="14.5703125" style="213" customWidth="1"/>
    <col min="16" max="16" width="25.85546875" style="213" customWidth="1"/>
    <col min="17" max="17" width="26.140625" style="236" customWidth="1"/>
    <col min="18" max="18" width="26.5703125" style="213" customWidth="1"/>
    <col min="19" max="19" width="22.85546875" style="213" bestFit="1" customWidth="1"/>
    <col min="20" max="20" width="26.42578125" style="213" customWidth="1"/>
    <col min="21" max="21" width="21.42578125" style="213" hidden="1" customWidth="1"/>
    <col min="22" max="22" width="11.42578125" style="213" hidden="1" customWidth="1"/>
    <col min="23" max="23" width="9.7109375" style="213" hidden="1" customWidth="1"/>
    <col min="24" max="16384" width="9.140625" style="213"/>
  </cols>
  <sheetData>
    <row r="1" spans="1:26" ht="23.25" customHeight="1" x14ac:dyDescent="0.25">
      <c r="A1" s="610" t="s">
        <v>104</v>
      </c>
      <c r="B1" s="610"/>
      <c r="C1" s="610"/>
      <c r="D1" s="610"/>
      <c r="E1" s="610"/>
      <c r="F1" s="610"/>
      <c r="G1" s="610" t="s">
        <v>105</v>
      </c>
      <c r="H1" s="610"/>
      <c r="I1" s="610"/>
      <c r="J1" s="610"/>
      <c r="K1" s="610"/>
      <c r="L1" s="610"/>
      <c r="M1" s="610"/>
      <c r="N1" s="610"/>
      <c r="O1" s="210"/>
      <c r="P1" s="210"/>
      <c r="Q1" s="210"/>
      <c r="R1" s="210"/>
      <c r="S1" s="211"/>
      <c r="T1" s="211"/>
      <c r="U1" s="211"/>
      <c r="V1" s="211"/>
      <c r="W1" s="211"/>
      <c r="X1" s="212"/>
      <c r="Y1" s="212"/>
      <c r="Z1" s="212"/>
    </row>
    <row r="2" spans="1:26" ht="6" customHeight="1" x14ac:dyDescent="0.25">
      <c r="A2" s="214"/>
      <c r="B2" s="214"/>
      <c r="C2" s="214"/>
      <c r="D2" s="214"/>
      <c r="E2" s="214"/>
      <c r="F2" s="214"/>
      <c r="G2" s="214"/>
      <c r="H2" s="214"/>
      <c r="I2" s="214"/>
      <c r="J2" s="214"/>
      <c r="K2" s="211"/>
      <c r="L2" s="211"/>
      <c r="M2" s="211"/>
      <c r="N2" s="211"/>
      <c r="O2" s="211"/>
      <c r="P2" s="211"/>
      <c r="Q2" s="211"/>
      <c r="R2" s="211"/>
      <c r="S2" s="211"/>
      <c r="T2" s="211"/>
      <c r="U2" s="211"/>
      <c r="V2" s="211"/>
      <c r="W2" s="211"/>
      <c r="X2" s="212"/>
      <c r="Y2" s="212"/>
      <c r="Z2" s="212"/>
    </row>
    <row r="3" spans="1:26" ht="13.5" customHeight="1" x14ac:dyDescent="0.25">
      <c r="A3" s="214" t="s">
        <v>106</v>
      </c>
      <c r="B3" s="211"/>
      <c r="C3" s="566"/>
      <c r="D3" s="619"/>
      <c r="E3" s="567"/>
      <c r="F3" s="214"/>
      <c r="G3" s="214"/>
      <c r="H3" s="214"/>
      <c r="I3" s="214"/>
      <c r="J3" s="214"/>
      <c r="K3" s="211"/>
      <c r="L3" s="211"/>
      <c r="M3" s="211"/>
      <c r="N3" s="211"/>
      <c r="O3" s="211"/>
      <c r="P3" s="211"/>
      <c r="Q3" s="211"/>
      <c r="R3" s="211"/>
      <c r="S3" s="211"/>
      <c r="T3" s="211"/>
      <c r="U3" s="211"/>
      <c r="V3" s="211"/>
      <c r="W3" s="211"/>
      <c r="X3" s="212"/>
      <c r="Y3" s="212"/>
      <c r="Z3" s="212"/>
    </row>
    <row r="4" spans="1:26" ht="14.25" customHeight="1" x14ac:dyDescent="0.25">
      <c r="A4" s="395" t="s">
        <v>107</v>
      </c>
      <c r="B4" s="211"/>
      <c r="C4" s="620"/>
      <c r="D4" s="621"/>
      <c r="E4" s="621"/>
      <c r="F4" s="621"/>
      <c r="G4" s="621"/>
      <c r="H4" s="621"/>
      <c r="I4" s="621"/>
      <c r="J4" s="621"/>
      <c r="K4" s="621"/>
      <c r="L4" s="621"/>
      <c r="M4" s="621"/>
      <c r="N4" s="622"/>
      <c r="O4" s="210"/>
      <c r="P4" s="210"/>
      <c r="Q4" s="210"/>
      <c r="R4" s="210"/>
      <c r="S4" s="211"/>
      <c r="T4" s="211"/>
      <c r="U4" s="211"/>
      <c r="V4" s="211"/>
      <c r="W4" s="211"/>
      <c r="X4" s="212"/>
      <c r="Y4" s="212"/>
      <c r="Z4" s="212"/>
    </row>
    <row r="5" spans="1:26" ht="14.25" customHeight="1" x14ac:dyDescent="0.25">
      <c r="A5" s="395" t="s">
        <v>108</v>
      </c>
      <c r="B5" s="211"/>
      <c r="C5" s="396"/>
      <c r="D5" s="215"/>
      <c r="E5" s="215"/>
      <c r="F5" s="214"/>
      <c r="G5" s="214"/>
      <c r="H5" s="214"/>
      <c r="I5" s="214"/>
      <c r="J5" s="214"/>
      <c r="K5" s="211"/>
      <c r="L5" s="211"/>
      <c r="M5" s="211"/>
      <c r="N5" s="211"/>
      <c r="O5" s="211"/>
      <c r="P5" s="211"/>
      <c r="Q5" s="211"/>
      <c r="R5" s="211"/>
      <c r="S5" s="211"/>
      <c r="T5" s="211"/>
      <c r="U5" s="211"/>
      <c r="V5" s="211"/>
      <c r="W5" s="211"/>
      <c r="X5" s="212"/>
      <c r="Y5" s="212"/>
      <c r="Z5" s="212"/>
    </row>
    <row r="6" spans="1:26" ht="12.75" customHeight="1" thickBot="1" x14ac:dyDescent="0.3">
      <c r="A6" s="395"/>
      <c r="B6" s="214"/>
      <c r="C6" s="214"/>
      <c r="D6" s="214"/>
      <c r="E6" s="214"/>
      <c r="F6" s="214"/>
      <c r="G6" s="214"/>
      <c r="H6" s="214"/>
      <c r="I6" s="214"/>
      <c r="J6" s="214"/>
      <c r="K6" s="211"/>
      <c r="L6" s="211"/>
      <c r="M6" s="211"/>
      <c r="N6" s="211"/>
      <c r="O6" s="211"/>
      <c r="P6" s="211"/>
      <c r="Q6" s="211"/>
      <c r="R6" s="211"/>
      <c r="S6" s="211"/>
      <c r="T6" s="211"/>
      <c r="U6" s="211"/>
      <c r="V6" s="211"/>
      <c r="W6" s="211"/>
      <c r="X6" s="212"/>
      <c r="Y6" s="212"/>
      <c r="Z6" s="212"/>
    </row>
    <row r="7" spans="1:26" ht="13.5" customHeight="1" x14ac:dyDescent="0.25">
      <c r="A7" s="611" t="s">
        <v>186</v>
      </c>
      <c r="B7" s="611"/>
      <c r="C7" s="611"/>
      <c r="D7" s="611"/>
      <c r="E7" s="611"/>
      <c r="F7" s="611"/>
      <c r="G7" s="611"/>
      <c r="H7" s="611"/>
      <c r="I7" s="611"/>
      <c r="J7" s="611"/>
      <c r="K7" s="611"/>
      <c r="L7" s="611"/>
      <c r="M7" s="611"/>
      <c r="N7" s="611"/>
      <c r="O7" s="547" t="s">
        <v>110</v>
      </c>
      <c r="P7" s="547"/>
      <c r="Q7" s="548" t="s">
        <v>187</v>
      </c>
      <c r="R7" s="549"/>
      <c r="S7" s="217"/>
      <c r="T7" s="211"/>
      <c r="U7" s="211"/>
      <c r="V7" s="211"/>
      <c r="W7" s="211"/>
      <c r="X7" s="212"/>
      <c r="Y7" s="212"/>
      <c r="Z7" s="212"/>
    </row>
    <row r="8" spans="1:26" ht="13.5" customHeight="1" thickBot="1" x14ac:dyDescent="0.3">
      <c r="A8" s="397" t="s">
        <v>112</v>
      </c>
      <c r="B8" s="397"/>
      <c r="C8" s="397"/>
      <c r="D8" s="397"/>
      <c r="E8" s="612" t="s">
        <v>113</v>
      </c>
      <c r="F8" s="612"/>
      <c r="G8" s="612"/>
      <c r="H8" s="612"/>
      <c r="I8" s="612"/>
      <c r="J8" s="612"/>
      <c r="K8" s="219"/>
      <c r="L8" s="219"/>
      <c r="M8" s="219"/>
      <c r="N8" s="211"/>
      <c r="O8" s="547"/>
      <c r="P8" s="547"/>
      <c r="Q8" s="550"/>
      <c r="R8" s="551"/>
      <c r="S8" s="220"/>
      <c r="T8" s="211"/>
      <c r="U8" s="211"/>
      <c r="V8" s="211"/>
      <c r="W8" s="211"/>
      <c r="X8" s="212"/>
      <c r="Y8" s="212"/>
      <c r="Z8" s="212"/>
    </row>
    <row r="9" spans="1:26" ht="13.5" customHeight="1" x14ac:dyDescent="0.25">
      <c r="A9" s="397"/>
      <c r="B9" s="397"/>
      <c r="C9" s="397"/>
      <c r="D9" s="397"/>
      <c r="E9" s="218"/>
      <c r="F9" s="218"/>
      <c r="G9" s="218"/>
      <c r="H9" s="218"/>
      <c r="I9" s="218"/>
      <c r="J9" s="218"/>
      <c r="K9" s="219"/>
      <c r="L9" s="219"/>
      <c r="M9" s="219"/>
      <c r="N9" s="211"/>
      <c r="O9" s="552" t="s">
        <v>114</v>
      </c>
      <c r="P9" s="552"/>
      <c r="Q9" s="553" t="s">
        <v>188</v>
      </c>
      <c r="R9" s="554"/>
      <c r="S9" s="638">
        <v>0</v>
      </c>
      <c r="T9" s="211"/>
      <c r="U9" s="211"/>
      <c r="V9" s="211"/>
      <c r="W9" s="211"/>
      <c r="X9" s="212"/>
      <c r="Y9" s="212"/>
      <c r="Z9" s="212"/>
    </row>
    <row r="10" spans="1:26" ht="13.5" customHeight="1" thickBot="1" x14ac:dyDescent="0.3">
      <c r="A10" s="397"/>
      <c r="B10" s="397"/>
      <c r="C10" s="397"/>
      <c r="D10" s="397"/>
      <c r="E10" s="218"/>
      <c r="F10" s="218"/>
      <c r="G10" s="218"/>
      <c r="H10" s="218"/>
      <c r="I10" s="218"/>
      <c r="J10" s="218"/>
      <c r="K10" s="219"/>
      <c r="L10" s="219"/>
      <c r="M10" s="219"/>
      <c r="N10" s="211"/>
      <c r="O10" s="552"/>
      <c r="P10" s="552"/>
      <c r="Q10" s="555"/>
      <c r="R10" s="556"/>
      <c r="S10" s="639"/>
      <c r="T10" s="211"/>
      <c r="U10" s="211"/>
      <c r="V10" s="211"/>
      <c r="W10" s="211"/>
      <c r="X10" s="212"/>
      <c r="Y10" s="212"/>
      <c r="Z10" s="212"/>
    </row>
    <row r="11" spans="1:26" ht="13.5" customHeight="1" x14ac:dyDescent="0.35">
      <c r="A11" s="397"/>
      <c r="B11" s="397"/>
      <c r="C11" s="397"/>
      <c r="D11" s="397"/>
      <c r="E11" s="218"/>
      <c r="F11" s="218"/>
      <c r="G11" s="218"/>
      <c r="H11" s="218"/>
      <c r="I11" s="221"/>
      <c r="J11" s="218"/>
      <c r="K11" s="219"/>
      <c r="L11" s="219"/>
      <c r="M11" s="219"/>
      <c r="O11" s="221"/>
      <c r="P11" s="216" t="s">
        <v>116</v>
      </c>
      <c r="Q11" s="211"/>
      <c r="R11" s="211"/>
      <c r="S11" s="211"/>
      <c r="T11" s="211"/>
      <c r="U11" s="211"/>
      <c r="V11" s="211"/>
      <c r="W11" s="211"/>
      <c r="X11" s="212"/>
      <c r="Y11" s="212"/>
      <c r="Z11" s="212"/>
    </row>
    <row r="12" spans="1:26" ht="12" customHeight="1" x14ac:dyDescent="0.25">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2"/>
      <c r="Y12" s="212"/>
      <c r="Z12" s="212"/>
    </row>
    <row r="13" spans="1:26" x14ac:dyDescent="0.25">
      <c r="A13" s="222" t="s">
        <v>117</v>
      </c>
      <c r="B13" s="210"/>
      <c r="C13" s="210"/>
      <c r="D13" s="210"/>
      <c r="E13" s="210"/>
      <c r="F13" s="210"/>
      <c r="G13" s="210"/>
      <c r="H13" s="210"/>
      <c r="I13" s="210"/>
      <c r="J13" s="210"/>
      <c r="K13" s="210"/>
      <c r="L13" s="210"/>
      <c r="M13" s="210"/>
      <c r="N13" s="210"/>
      <c r="O13" s="210"/>
      <c r="P13" s="210"/>
      <c r="Q13" s="210"/>
      <c r="R13" s="210"/>
      <c r="S13" s="211"/>
      <c r="T13" s="211"/>
      <c r="U13" s="211"/>
      <c r="V13" s="211"/>
      <c r="W13" s="211"/>
      <c r="X13" s="212"/>
      <c r="Y13" s="212"/>
      <c r="Z13" s="212"/>
    </row>
    <row r="14" spans="1:26" ht="7.5" customHeight="1" thickBot="1" x14ac:dyDescent="0.3">
      <c r="A14" s="211"/>
      <c r="B14" s="211"/>
      <c r="C14" s="211"/>
      <c r="D14" s="211"/>
      <c r="E14" s="211"/>
      <c r="F14" s="211"/>
      <c r="G14" s="211"/>
      <c r="H14" s="211"/>
      <c r="I14" s="211"/>
      <c r="J14" s="211"/>
      <c r="K14" s="211"/>
      <c r="L14" s="211"/>
      <c r="M14" s="211"/>
      <c r="N14" s="211"/>
      <c r="O14" s="211"/>
      <c r="P14" s="211"/>
      <c r="Q14" s="211"/>
      <c r="R14" s="211"/>
      <c r="S14" s="211"/>
      <c r="T14" s="211"/>
      <c r="U14" s="211"/>
      <c r="V14" s="211"/>
      <c r="W14" s="211"/>
      <c r="X14" s="212"/>
      <c r="Y14" s="212"/>
      <c r="Z14" s="212"/>
    </row>
    <row r="15" spans="1:26" ht="25.5" customHeight="1" x14ac:dyDescent="0.25">
      <c r="A15" s="581" t="s">
        <v>88</v>
      </c>
      <c r="B15" s="585" t="s">
        <v>89</v>
      </c>
      <c r="C15" s="585" t="s">
        <v>118</v>
      </c>
      <c r="D15" s="569" t="s">
        <v>189</v>
      </c>
      <c r="E15" s="518" t="s">
        <v>119</v>
      </c>
      <c r="F15" s="520"/>
      <c r="G15" s="585" t="s">
        <v>120</v>
      </c>
      <c r="H15" s="569" t="s">
        <v>121</v>
      </c>
      <c r="I15" s="585" t="s">
        <v>122</v>
      </c>
      <c r="J15" s="569" t="s">
        <v>123</v>
      </c>
      <c r="K15" s="518" t="s">
        <v>124</v>
      </c>
      <c r="L15" s="520"/>
      <c r="M15" s="569" t="s">
        <v>125</v>
      </c>
      <c r="N15" s="569" t="s">
        <v>126</v>
      </c>
      <c r="O15" s="569" t="s">
        <v>127</v>
      </c>
      <c r="P15" s="557" t="s">
        <v>128</v>
      </c>
      <c r="Q15" s="557" t="s">
        <v>129</v>
      </c>
      <c r="R15" s="569" t="s">
        <v>130</v>
      </c>
      <c r="S15" s="682" t="s">
        <v>131</v>
      </c>
      <c r="T15" s="640" t="s">
        <v>132</v>
      </c>
      <c r="U15" s="211"/>
      <c r="V15" s="211"/>
      <c r="W15" s="212"/>
      <c r="X15" s="212"/>
      <c r="Y15" s="212"/>
    </row>
    <row r="16" spans="1:26" x14ac:dyDescent="0.25">
      <c r="A16" s="613"/>
      <c r="B16" s="586"/>
      <c r="C16" s="586"/>
      <c r="D16" s="571"/>
      <c r="E16" s="521"/>
      <c r="F16" s="523"/>
      <c r="G16" s="586"/>
      <c r="H16" s="571"/>
      <c r="I16" s="586"/>
      <c r="J16" s="571"/>
      <c r="K16" s="521"/>
      <c r="L16" s="523"/>
      <c r="M16" s="571"/>
      <c r="N16" s="571"/>
      <c r="O16" s="571"/>
      <c r="P16" s="568"/>
      <c r="Q16" s="568"/>
      <c r="R16" s="571"/>
      <c r="S16" s="683"/>
      <c r="T16" s="642"/>
      <c r="U16" s="211"/>
      <c r="V16" s="211"/>
      <c r="W16" s="212"/>
      <c r="X16" s="212"/>
      <c r="Y16" s="212"/>
    </row>
    <row r="17" spans="1:25" ht="19.5" customHeight="1" thickBot="1" x14ac:dyDescent="0.3">
      <c r="A17" s="582"/>
      <c r="B17" s="587"/>
      <c r="C17" s="587"/>
      <c r="D17" s="570"/>
      <c r="E17" s="524"/>
      <c r="F17" s="526"/>
      <c r="G17" s="587"/>
      <c r="H17" s="570"/>
      <c r="I17" s="587"/>
      <c r="J17" s="570"/>
      <c r="K17" s="524"/>
      <c r="L17" s="526"/>
      <c r="M17" s="570"/>
      <c r="N17" s="570"/>
      <c r="O17" s="570"/>
      <c r="P17" s="558"/>
      <c r="Q17" s="558"/>
      <c r="R17" s="570"/>
      <c r="S17" s="684"/>
      <c r="T17" s="641"/>
      <c r="U17" s="211"/>
      <c r="V17" s="211"/>
      <c r="W17" s="212"/>
      <c r="X17" s="212"/>
      <c r="Y17" s="212"/>
    </row>
    <row r="18" spans="1:25" x14ac:dyDescent="0.25">
      <c r="A18" s="223">
        <v>1</v>
      </c>
      <c r="B18" s="35"/>
      <c r="C18" s="178" t="str">
        <f>IFERROR(VLOOKUP(B18,Deelnemersoverzicht!B$7:C$21,2,0),"")</f>
        <v/>
      </c>
      <c r="D18" s="448" t="str">
        <f>IFERROR(VLOOKUP(B18,Deelnemersoverzicht!$B$7:$E$21,4,0),"")</f>
        <v/>
      </c>
      <c r="E18" s="685"/>
      <c r="F18" s="686"/>
      <c r="G18" s="37"/>
      <c r="H18" s="38"/>
      <c r="I18" s="39"/>
      <c r="J18" s="40"/>
      <c r="K18" s="608">
        <f t="shared" ref="K18:K37" si="0">H18*I18*J18</f>
        <v>0</v>
      </c>
      <c r="L18" s="609"/>
      <c r="M18" s="182">
        <f t="shared" ref="M18:M37" si="1">K18*1.4</f>
        <v>0</v>
      </c>
      <c r="N18" s="5"/>
      <c r="O18" s="182">
        <f>M18*N18</f>
        <v>0</v>
      </c>
      <c r="P18" s="185">
        <f t="shared" ref="P18:P37" si="2">M18+O18</f>
        <v>0</v>
      </c>
      <c r="Q18" s="334" t="s">
        <v>190</v>
      </c>
      <c r="R18" s="332">
        <f>IF(Q18="Test- en experimenteerinfra.",25%,0)</f>
        <v>0.25</v>
      </c>
      <c r="S18" s="203">
        <f t="shared" ref="S18:S37" si="3">+P18*R18</f>
        <v>0</v>
      </c>
      <c r="T18" s="205">
        <f>IFERROR(P18*(D18+R18),0)</f>
        <v>0</v>
      </c>
      <c r="U18" s="211"/>
      <c r="V18" s="211"/>
      <c r="W18" s="212"/>
      <c r="X18" s="212"/>
      <c r="Y18" s="212"/>
    </row>
    <row r="19" spans="1:25" x14ac:dyDescent="0.25">
      <c r="A19" s="223">
        <v>2</v>
      </c>
      <c r="B19" s="23"/>
      <c r="C19" s="179" t="str">
        <f>IFERROR(VLOOKUP(B19,Deelnemersoverzicht!B$7:C$21,2,0),"")</f>
        <v/>
      </c>
      <c r="D19" s="448" t="str">
        <f>IFERROR(VLOOKUP(B19,Deelnemersoverzicht!$B$7:$E$21,4,0),"")</f>
        <v/>
      </c>
      <c r="E19" s="680"/>
      <c r="F19" s="681"/>
      <c r="G19" s="1"/>
      <c r="H19" s="2"/>
      <c r="I19" s="3"/>
      <c r="J19" s="4"/>
      <c r="K19" s="572">
        <f t="shared" si="0"/>
        <v>0</v>
      </c>
      <c r="L19" s="573"/>
      <c r="M19" s="183">
        <f t="shared" si="1"/>
        <v>0</v>
      </c>
      <c r="N19" s="6"/>
      <c r="O19" s="183">
        <f t="shared" ref="O19:O37" si="4">M19*N19</f>
        <v>0</v>
      </c>
      <c r="P19" s="186">
        <f t="shared" si="2"/>
        <v>0</v>
      </c>
      <c r="Q19" s="334" t="s">
        <v>190</v>
      </c>
      <c r="R19" s="332">
        <f t="shared" ref="R19:R37" si="5">IF(Q19="Test- en experimenteerinfra.",25%,0)</f>
        <v>0.25</v>
      </c>
      <c r="S19" s="203">
        <f t="shared" si="3"/>
        <v>0</v>
      </c>
      <c r="T19" s="205">
        <f t="shared" ref="T19:T37" si="6">IFERROR(P19*(D19+R19),0)</f>
        <v>0</v>
      </c>
      <c r="U19" s="211"/>
      <c r="V19" s="211"/>
      <c r="W19" s="212"/>
      <c r="X19" s="212"/>
      <c r="Y19" s="212"/>
    </row>
    <row r="20" spans="1:25" ht="17.25" customHeight="1" x14ac:dyDescent="0.25">
      <c r="A20" s="223">
        <v>3</v>
      </c>
      <c r="B20" s="23"/>
      <c r="C20" s="179" t="str">
        <f>IFERROR(VLOOKUP(B20,Deelnemersoverzicht!B$7:C$21,2,0),"")</f>
        <v/>
      </c>
      <c r="D20" s="448" t="str">
        <f>IFERROR(VLOOKUP(B20,Deelnemersoverzicht!$B$7:$E$21,4,0),"")</f>
        <v/>
      </c>
      <c r="E20" s="680"/>
      <c r="F20" s="681"/>
      <c r="G20" s="1"/>
      <c r="H20" s="2"/>
      <c r="I20" s="3"/>
      <c r="J20" s="4"/>
      <c r="K20" s="572">
        <f t="shared" si="0"/>
        <v>0</v>
      </c>
      <c r="L20" s="573"/>
      <c r="M20" s="183">
        <f t="shared" si="1"/>
        <v>0</v>
      </c>
      <c r="N20" s="6"/>
      <c r="O20" s="183">
        <f t="shared" si="4"/>
        <v>0</v>
      </c>
      <c r="P20" s="186">
        <f t="shared" si="2"/>
        <v>0</v>
      </c>
      <c r="Q20" s="334" t="s">
        <v>190</v>
      </c>
      <c r="R20" s="332">
        <f t="shared" si="5"/>
        <v>0.25</v>
      </c>
      <c r="S20" s="203">
        <f t="shared" si="3"/>
        <v>0</v>
      </c>
      <c r="T20" s="205">
        <f t="shared" si="6"/>
        <v>0</v>
      </c>
      <c r="U20" s="211"/>
      <c r="V20" s="211"/>
      <c r="W20" s="212"/>
      <c r="X20" s="212"/>
      <c r="Y20" s="212"/>
    </row>
    <row r="21" spans="1:25" x14ac:dyDescent="0.25">
      <c r="A21" s="223">
        <v>4</v>
      </c>
      <c r="B21" s="23"/>
      <c r="C21" s="179" t="str">
        <f>IFERROR(VLOOKUP(B21,Deelnemersoverzicht!B$7:C$21,2,0),"")</f>
        <v/>
      </c>
      <c r="D21" s="448" t="str">
        <f>IFERROR(VLOOKUP(B21,Deelnemersoverzicht!$B$7:$E$21,4,0),"")</f>
        <v/>
      </c>
      <c r="E21" s="680"/>
      <c r="F21" s="681"/>
      <c r="G21" s="1"/>
      <c r="H21" s="2"/>
      <c r="I21" s="3"/>
      <c r="J21" s="4"/>
      <c r="K21" s="572">
        <f t="shared" si="0"/>
        <v>0</v>
      </c>
      <c r="L21" s="573"/>
      <c r="M21" s="183">
        <f t="shared" si="1"/>
        <v>0</v>
      </c>
      <c r="N21" s="6"/>
      <c r="O21" s="183">
        <f t="shared" si="4"/>
        <v>0</v>
      </c>
      <c r="P21" s="186">
        <f t="shared" si="2"/>
        <v>0</v>
      </c>
      <c r="Q21" s="334" t="s">
        <v>190</v>
      </c>
      <c r="R21" s="332">
        <f t="shared" si="5"/>
        <v>0.25</v>
      </c>
      <c r="S21" s="203">
        <f t="shared" si="3"/>
        <v>0</v>
      </c>
      <c r="T21" s="205">
        <f t="shared" si="6"/>
        <v>0</v>
      </c>
      <c r="U21" s="211"/>
      <c r="V21" s="211"/>
      <c r="W21" s="212"/>
      <c r="X21" s="212"/>
      <c r="Y21" s="212"/>
    </row>
    <row r="22" spans="1:25" x14ac:dyDescent="0.25">
      <c r="A22" s="223">
        <v>5</v>
      </c>
      <c r="B22" s="23"/>
      <c r="C22" s="179" t="str">
        <f>IFERROR(VLOOKUP(B22,Deelnemersoverzicht!B$7:C$21,2,0),"")</f>
        <v/>
      </c>
      <c r="D22" s="448" t="str">
        <f>IFERROR(VLOOKUP(B22,Deelnemersoverzicht!$B$7:$E$21,4,0),"")</f>
        <v/>
      </c>
      <c r="E22" s="680"/>
      <c r="F22" s="681"/>
      <c r="G22" s="1"/>
      <c r="H22" s="2"/>
      <c r="I22" s="3"/>
      <c r="J22" s="4"/>
      <c r="K22" s="572">
        <f t="shared" si="0"/>
        <v>0</v>
      </c>
      <c r="L22" s="573"/>
      <c r="M22" s="183">
        <f t="shared" si="1"/>
        <v>0</v>
      </c>
      <c r="N22" s="6"/>
      <c r="O22" s="183">
        <f t="shared" si="4"/>
        <v>0</v>
      </c>
      <c r="P22" s="186">
        <f t="shared" si="2"/>
        <v>0</v>
      </c>
      <c r="Q22" s="334" t="s">
        <v>190</v>
      </c>
      <c r="R22" s="332">
        <f t="shared" si="5"/>
        <v>0.25</v>
      </c>
      <c r="S22" s="203">
        <f t="shared" si="3"/>
        <v>0</v>
      </c>
      <c r="T22" s="205">
        <f t="shared" si="6"/>
        <v>0</v>
      </c>
      <c r="U22" s="211"/>
      <c r="V22" s="211"/>
      <c r="W22" s="212"/>
      <c r="X22" s="212"/>
      <c r="Y22" s="212"/>
    </row>
    <row r="23" spans="1:25" x14ac:dyDescent="0.25">
      <c r="A23" s="223">
        <v>6</v>
      </c>
      <c r="B23" s="23"/>
      <c r="C23" s="179" t="str">
        <f>IFERROR(VLOOKUP(B23,Deelnemersoverzicht!B$7:C$21,2,0),"")</f>
        <v/>
      </c>
      <c r="D23" s="448" t="str">
        <f>IFERROR(VLOOKUP(B23,Deelnemersoverzicht!$B$7:$E$21,4,0),"")</f>
        <v/>
      </c>
      <c r="E23" s="680"/>
      <c r="F23" s="681"/>
      <c r="G23" s="1"/>
      <c r="H23" s="2"/>
      <c r="I23" s="3"/>
      <c r="J23" s="4"/>
      <c r="K23" s="572">
        <f t="shared" si="0"/>
        <v>0</v>
      </c>
      <c r="L23" s="573"/>
      <c r="M23" s="183">
        <f t="shared" si="1"/>
        <v>0</v>
      </c>
      <c r="N23" s="6"/>
      <c r="O23" s="183">
        <f t="shared" si="4"/>
        <v>0</v>
      </c>
      <c r="P23" s="186">
        <f t="shared" si="2"/>
        <v>0</v>
      </c>
      <c r="Q23" s="334" t="s">
        <v>190</v>
      </c>
      <c r="R23" s="332">
        <f t="shared" si="5"/>
        <v>0.25</v>
      </c>
      <c r="S23" s="203">
        <f t="shared" si="3"/>
        <v>0</v>
      </c>
      <c r="T23" s="205">
        <f t="shared" si="6"/>
        <v>0</v>
      </c>
      <c r="U23" s="211"/>
      <c r="V23" s="211"/>
      <c r="W23" s="212"/>
      <c r="X23" s="212"/>
      <c r="Y23" s="212"/>
    </row>
    <row r="24" spans="1:25" x14ac:dyDescent="0.25">
      <c r="A24" s="223">
        <v>7</v>
      </c>
      <c r="B24" s="23"/>
      <c r="C24" s="179" t="str">
        <f>IFERROR(VLOOKUP(B24,Deelnemersoverzicht!B$7:C$21,2,0),"")</f>
        <v/>
      </c>
      <c r="D24" s="448" t="str">
        <f>IFERROR(VLOOKUP(B24,Deelnemersoverzicht!$B$7:$E$21,4,0),"")</f>
        <v/>
      </c>
      <c r="E24" s="680"/>
      <c r="F24" s="681"/>
      <c r="G24" s="1"/>
      <c r="H24" s="2"/>
      <c r="I24" s="3"/>
      <c r="J24" s="4"/>
      <c r="K24" s="572">
        <f t="shared" si="0"/>
        <v>0</v>
      </c>
      <c r="L24" s="573"/>
      <c r="M24" s="183">
        <f t="shared" si="1"/>
        <v>0</v>
      </c>
      <c r="N24" s="6"/>
      <c r="O24" s="183">
        <f t="shared" si="4"/>
        <v>0</v>
      </c>
      <c r="P24" s="186">
        <f t="shared" si="2"/>
        <v>0</v>
      </c>
      <c r="Q24" s="334" t="s">
        <v>190</v>
      </c>
      <c r="R24" s="332">
        <f t="shared" si="5"/>
        <v>0.25</v>
      </c>
      <c r="S24" s="203">
        <f t="shared" si="3"/>
        <v>0</v>
      </c>
      <c r="T24" s="205">
        <f t="shared" si="6"/>
        <v>0</v>
      </c>
      <c r="U24" s="211"/>
      <c r="V24" s="211"/>
      <c r="W24" s="212"/>
      <c r="X24" s="212"/>
      <c r="Y24" s="212"/>
    </row>
    <row r="25" spans="1:25" x14ac:dyDescent="0.25">
      <c r="A25" s="223">
        <v>8</v>
      </c>
      <c r="B25" s="23"/>
      <c r="C25" s="179" t="str">
        <f>IFERROR(VLOOKUP(B25,Deelnemersoverzicht!B$7:C$21,2,0),"")</f>
        <v/>
      </c>
      <c r="D25" s="448" t="str">
        <f>IFERROR(VLOOKUP(B25,Deelnemersoverzicht!$B$7:$E$21,4,0),"")</f>
        <v/>
      </c>
      <c r="E25" s="680"/>
      <c r="F25" s="681"/>
      <c r="G25" s="1"/>
      <c r="H25" s="2"/>
      <c r="I25" s="3"/>
      <c r="J25" s="4"/>
      <c r="K25" s="572">
        <f t="shared" si="0"/>
        <v>0</v>
      </c>
      <c r="L25" s="573"/>
      <c r="M25" s="183">
        <f t="shared" si="1"/>
        <v>0</v>
      </c>
      <c r="N25" s="6"/>
      <c r="O25" s="183">
        <f t="shared" si="4"/>
        <v>0</v>
      </c>
      <c r="P25" s="186">
        <f t="shared" si="2"/>
        <v>0</v>
      </c>
      <c r="Q25" s="334" t="s">
        <v>190</v>
      </c>
      <c r="R25" s="332">
        <f t="shared" si="5"/>
        <v>0.25</v>
      </c>
      <c r="S25" s="203">
        <f t="shared" si="3"/>
        <v>0</v>
      </c>
      <c r="T25" s="205">
        <f t="shared" si="6"/>
        <v>0</v>
      </c>
      <c r="U25" s="211"/>
      <c r="V25" s="211"/>
      <c r="W25" s="212"/>
      <c r="X25" s="212"/>
      <c r="Y25" s="212"/>
    </row>
    <row r="26" spans="1:25" x14ac:dyDescent="0.25">
      <c r="A26" s="223">
        <v>9</v>
      </c>
      <c r="B26" s="23"/>
      <c r="C26" s="179" t="str">
        <f>IFERROR(VLOOKUP(B26,Deelnemersoverzicht!B$7:C$21,2,0),"")</f>
        <v/>
      </c>
      <c r="D26" s="448" t="str">
        <f>IFERROR(VLOOKUP(B26,Deelnemersoverzicht!$B$7:$E$21,4,0),"")</f>
        <v/>
      </c>
      <c r="E26" s="680"/>
      <c r="F26" s="681"/>
      <c r="G26" s="1"/>
      <c r="H26" s="2"/>
      <c r="I26" s="3"/>
      <c r="J26" s="4"/>
      <c r="K26" s="572">
        <f t="shared" si="0"/>
        <v>0</v>
      </c>
      <c r="L26" s="573"/>
      <c r="M26" s="183">
        <f t="shared" si="1"/>
        <v>0</v>
      </c>
      <c r="N26" s="6"/>
      <c r="O26" s="183">
        <f t="shared" si="4"/>
        <v>0</v>
      </c>
      <c r="P26" s="186">
        <f t="shared" si="2"/>
        <v>0</v>
      </c>
      <c r="Q26" s="334" t="s">
        <v>190</v>
      </c>
      <c r="R26" s="332">
        <f t="shared" si="5"/>
        <v>0.25</v>
      </c>
      <c r="S26" s="203">
        <f t="shared" si="3"/>
        <v>0</v>
      </c>
      <c r="T26" s="205">
        <f t="shared" si="6"/>
        <v>0</v>
      </c>
      <c r="U26" s="211"/>
      <c r="V26" s="211"/>
      <c r="W26" s="212"/>
      <c r="X26" s="212"/>
      <c r="Y26" s="212"/>
    </row>
    <row r="27" spans="1:25" x14ac:dyDescent="0.25">
      <c r="A27" s="223">
        <v>10</v>
      </c>
      <c r="B27" s="23"/>
      <c r="C27" s="179" t="str">
        <f>IFERROR(VLOOKUP(B27,Deelnemersoverzicht!B$7:C$21,2,0),"")</f>
        <v/>
      </c>
      <c r="D27" s="448" t="str">
        <f>IFERROR(VLOOKUP(B27,Deelnemersoverzicht!$B$7:$E$21,4,0),"")</f>
        <v/>
      </c>
      <c r="E27" s="680"/>
      <c r="F27" s="681"/>
      <c r="G27" s="1"/>
      <c r="H27" s="2"/>
      <c r="I27" s="3"/>
      <c r="J27" s="4"/>
      <c r="K27" s="572">
        <f t="shared" si="0"/>
        <v>0</v>
      </c>
      <c r="L27" s="573"/>
      <c r="M27" s="183">
        <f t="shared" si="1"/>
        <v>0</v>
      </c>
      <c r="N27" s="6"/>
      <c r="O27" s="183">
        <f t="shared" si="4"/>
        <v>0</v>
      </c>
      <c r="P27" s="186">
        <f t="shared" si="2"/>
        <v>0</v>
      </c>
      <c r="Q27" s="334" t="s">
        <v>190</v>
      </c>
      <c r="R27" s="332">
        <f t="shared" si="5"/>
        <v>0.25</v>
      </c>
      <c r="S27" s="203">
        <f t="shared" si="3"/>
        <v>0</v>
      </c>
      <c r="T27" s="205">
        <f t="shared" si="6"/>
        <v>0</v>
      </c>
      <c r="U27" s="211"/>
      <c r="V27" s="211"/>
      <c r="W27" s="212"/>
      <c r="X27" s="212"/>
      <c r="Y27" s="212"/>
    </row>
    <row r="28" spans="1:25" x14ac:dyDescent="0.25">
      <c r="A28" s="223">
        <v>11</v>
      </c>
      <c r="B28" s="23"/>
      <c r="C28" s="179" t="str">
        <f>IFERROR(VLOOKUP(B28,Deelnemersoverzicht!B$7:C$21,2,0),"")</f>
        <v/>
      </c>
      <c r="D28" s="448" t="str">
        <f>IFERROR(VLOOKUP(B28,Deelnemersoverzicht!$B$7:$E$21,4,0),"")</f>
        <v/>
      </c>
      <c r="E28" s="680"/>
      <c r="F28" s="681"/>
      <c r="G28" s="1"/>
      <c r="H28" s="2"/>
      <c r="I28" s="3"/>
      <c r="J28" s="4"/>
      <c r="K28" s="572">
        <f t="shared" si="0"/>
        <v>0</v>
      </c>
      <c r="L28" s="573"/>
      <c r="M28" s="183">
        <f t="shared" si="1"/>
        <v>0</v>
      </c>
      <c r="N28" s="6"/>
      <c r="O28" s="183">
        <f t="shared" si="4"/>
        <v>0</v>
      </c>
      <c r="P28" s="186">
        <f t="shared" si="2"/>
        <v>0</v>
      </c>
      <c r="Q28" s="334"/>
      <c r="R28" s="332">
        <f t="shared" si="5"/>
        <v>0</v>
      </c>
      <c r="S28" s="203">
        <f t="shared" si="3"/>
        <v>0</v>
      </c>
      <c r="T28" s="205">
        <f t="shared" si="6"/>
        <v>0</v>
      </c>
      <c r="U28" s="211"/>
      <c r="V28" s="211"/>
      <c r="W28" s="212"/>
      <c r="X28" s="212"/>
      <c r="Y28" s="212"/>
    </row>
    <row r="29" spans="1:25" x14ac:dyDescent="0.25">
      <c r="A29" s="223">
        <v>12</v>
      </c>
      <c r="B29" s="23"/>
      <c r="C29" s="179" t="str">
        <f>IFERROR(VLOOKUP(B29,Deelnemersoverzicht!B$7:C$21,2,0),"")</f>
        <v/>
      </c>
      <c r="D29" s="448" t="str">
        <f>IFERROR(VLOOKUP(B29,Deelnemersoverzicht!$B$7:$E$21,4,0),"")</f>
        <v/>
      </c>
      <c r="E29" s="680"/>
      <c r="F29" s="681"/>
      <c r="G29" s="1"/>
      <c r="H29" s="2"/>
      <c r="I29" s="3"/>
      <c r="J29" s="4"/>
      <c r="K29" s="572">
        <f t="shared" si="0"/>
        <v>0</v>
      </c>
      <c r="L29" s="573"/>
      <c r="M29" s="183">
        <f t="shared" si="1"/>
        <v>0</v>
      </c>
      <c r="N29" s="6"/>
      <c r="O29" s="183">
        <f t="shared" si="4"/>
        <v>0</v>
      </c>
      <c r="P29" s="186">
        <f t="shared" si="2"/>
        <v>0</v>
      </c>
      <c r="Q29" s="334"/>
      <c r="R29" s="332">
        <f t="shared" si="5"/>
        <v>0</v>
      </c>
      <c r="S29" s="203">
        <f t="shared" si="3"/>
        <v>0</v>
      </c>
      <c r="T29" s="205">
        <f t="shared" si="6"/>
        <v>0</v>
      </c>
      <c r="U29" s="211"/>
      <c r="V29" s="211"/>
      <c r="W29" s="212"/>
      <c r="X29" s="212"/>
      <c r="Y29" s="212"/>
    </row>
    <row r="30" spans="1:25" x14ac:dyDescent="0.25">
      <c r="A30" s="223">
        <v>13</v>
      </c>
      <c r="B30" s="23"/>
      <c r="C30" s="179" t="str">
        <f>IFERROR(VLOOKUP(B30,Deelnemersoverzicht!B$7:C$21,2,0),"")</f>
        <v/>
      </c>
      <c r="D30" s="448" t="str">
        <f>IFERROR(VLOOKUP(B30,Deelnemersoverzicht!$B$7:$E$21,4,0),"")</f>
        <v/>
      </c>
      <c r="E30" s="680"/>
      <c r="F30" s="681"/>
      <c r="G30" s="1"/>
      <c r="H30" s="2"/>
      <c r="I30" s="3"/>
      <c r="J30" s="4"/>
      <c r="K30" s="572">
        <f t="shared" si="0"/>
        <v>0</v>
      </c>
      <c r="L30" s="573"/>
      <c r="M30" s="183">
        <f t="shared" si="1"/>
        <v>0</v>
      </c>
      <c r="N30" s="6"/>
      <c r="O30" s="183">
        <f t="shared" si="4"/>
        <v>0</v>
      </c>
      <c r="P30" s="186">
        <f t="shared" si="2"/>
        <v>0</v>
      </c>
      <c r="Q30" s="334"/>
      <c r="R30" s="332">
        <f t="shared" si="5"/>
        <v>0</v>
      </c>
      <c r="S30" s="203">
        <f t="shared" si="3"/>
        <v>0</v>
      </c>
      <c r="T30" s="205">
        <f t="shared" si="6"/>
        <v>0</v>
      </c>
      <c r="U30" s="211"/>
      <c r="V30" s="211"/>
      <c r="W30" s="212"/>
      <c r="X30" s="212"/>
      <c r="Y30" s="212"/>
    </row>
    <row r="31" spans="1:25" x14ac:dyDescent="0.25">
      <c r="A31" s="223">
        <v>14</v>
      </c>
      <c r="B31" s="23"/>
      <c r="C31" s="179" t="str">
        <f>IFERROR(VLOOKUP(B31,Deelnemersoverzicht!B$7:C$21,2,0),"")</f>
        <v/>
      </c>
      <c r="D31" s="448" t="str">
        <f>IFERROR(VLOOKUP(B31,Deelnemersoverzicht!$B$7:$E$21,4,0),"")</f>
        <v/>
      </c>
      <c r="E31" s="680"/>
      <c r="F31" s="681"/>
      <c r="G31" s="1"/>
      <c r="H31" s="2"/>
      <c r="I31" s="3"/>
      <c r="J31" s="4"/>
      <c r="K31" s="572">
        <f t="shared" si="0"/>
        <v>0</v>
      </c>
      <c r="L31" s="573"/>
      <c r="M31" s="183">
        <f t="shared" si="1"/>
        <v>0</v>
      </c>
      <c r="N31" s="6"/>
      <c r="O31" s="183">
        <f t="shared" si="4"/>
        <v>0</v>
      </c>
      <c r="P31" s="186">
        <f t="shared" si="2"/>
        <v>0</v>
      </c>
      <c r="Q31" s="334"/>
      <c r="R31" s="332">
        <f t="shared" si="5"/>
        <v>0</v>
      </c>
      <c r="S31" s="203">
        <f t="shared" si="3"/>
        <v>0</v>
      </c>
      <c r="T31" s="205">
        <f t="shared" si="6"/>
        <v>0</v>
      </c>
      <c r="U31" s="211"/>
      <c r="V31" s="211"/>
      <c r="W31" s="212"/>
      <c r="X31" s="212"/>
      <c r="Y31" s="212"/>
    </row>
    <row r="32" spans="1:25" x14ac:dyDescent="0.25">
      <c r="A32" s="223">
        <v>15</v>
      </c>
      <c r="B32" s="23"/>
      <c r="C32" s="179" t="str">
        <f>IFERROR(VLOOKUP(B32,Deelnemersoverzicht!B$7:C$21,2,0),"")</f>
        <v/>
      </c>
      <c r="D32" s="448" t="str">
        <f>IFERROR(VLOOKUP(B32,Deelnemersoverzicht!$B$7:$E$21,4,0),"")</f>
        <v/>
      </c>
      <c r="E32" s="680"/>
      <c r="F32" s="681"/>
      <c r="G32" s="1"/>
      <c r="H32" s="2"/>
      <c r="I32" s="3"/>
      <c r="J32" s="4"/>
      <c r="K32" s="572">
        <f t="shared" si="0"/>
        <v>0</v>
      </c>
      <c r="L32" s="573"/>
      <c r="M32" s="183">
        <f t="shared" si="1"/>
        <v>0</v>
      </c>
      <c r="N32" s="6"/>
      <c r="O32" s="183">
        <f t="shared" si="4"/>
        <v>0</v>
      </c>
      <c r="P32" s="186">
        <f t="shared" si="2"/>
        <v>0</v>
      </c>
      <c r="Q32" s="334"/>
      <c r="R32" s="332">
        <f t="shared" si="5"/>
        <v>0</v>
      </c>
      <c r="S32" s="203">
        <f t="shared" si="3"/>
        <v>0</v>
      </c>
      <c r="T32" s="205">
        <f t="shared" si="6"/>
        <v>0</v>
      </c>
      <c r="U32" s="211"/>
      <c r="V32" s="211"/>
      <c r="W32" s="212"/>
      <c r="X32" s="212"/>
      <c r="Y32" s="212"/>
    </row>
    <row r="33" spans="1:28" x14ac:dyDescent="0.25">
      <c r="A33" s="223">
        <v>16</v>
      </c>
      <c r="B33" s="23"/>
      <c r="C33" s="179" t="str">
        <f>IFERROR(VLOOKUP(B33,Deelnemersoverzicht!B$7:C$21,2,0),"")</f>
        <v/>
      </c>
      <c r="D33" s="448" t="str">
        <f>IFERROR(VLOOKUP(B33,Deelnemersoverzicht!$B$7:$E$21,4,0),"")</f>
        <v/>
      </c>
      <c r="E33" s="680"/>
      <c r="F33" s="681"/>
      <c r="G33" s="1"/>
      <c r="H33" s="2"/>
      <c r="I33" s="3"/>
      <c r="J33" s="4"/>
      <c r="K33" s="572">
        <f t="shared" si="0"/>
        <v>0</v>
      </c>
      <c r="L33" s="573"/>
      <c r="M33" s="183">
        <f t="shared" si="1"/>
        <v>0</v>
      </c>
      <c r="N33" s="6"/>
      <c r="O33" s="183">
        <f t="shared" si="4"/>
        <v>0</v>
      </c>
      <c r="P33" s="186">
        <f t="shared" si="2"/>
        <v>0</v>
      </c>
      <c r="Q33" s="334"/>
      <c r="R33" s="332">
        <f t="shared" si="5"/>
        <v>0</v>
      </c>
      <c r="S33" s="203">
        <f t="shared" si="3"/>
        <v>0</v>
      </c>
      <c r="T33" s="205">
        <f t="shared" si="6"/>
        <v>0</v>
      </c>
      <c r="U33" s="211"/>
      <c r="V33" s="211"/>
      <c r="W33" s="212"/>
      <c r="X33" s="212"/>
      <c r="Y33" s="212"/>
    </row>
    <row r="34" spans="1:28" x14ac:dyDescent="0.25">
      <c r="A34" s="223">
        <v>17</v>
      </c>
      <c r="B34" s="23"/>
      <c r="C34" s="179" t="str">
        <f>IFERROR(VLOOKUP(B34,Deelnemersoverzicht!B$7:C$21,2,0),"")</f>
        <v/>
      </c>
      <c r="D34" s="448" t="str">
        <f>IFERROR(VLOOKUP(B34,Deelnemersoverzicht!$B$7:$E$21,4,0),"")</f>
        <v/>
      </c>
      <c r="E34" s="680"/>
      <c r="F34" s="681"/>
      <c r="G34" s="1"/>
      <c r="H34" s="2"/>
      <c r="I34" s="3"/>
      <c r="J34" s="4"/>
      <c r="K34" s="572">
        <f t="shared" si="0"/>
        <v>0</v>
      </c>
      <c r="L34" s="573"/>
      <c r="M34" s="183">
        <f t="shared" si="1"/>
        <v>0</v>
      </c>
      <c r="N34" s="6"/>
      <c r="O34" s="183">
        <f t="shared" si="4"/>
        <v>0</v>
      </c>
      <c r="P34" s="186">
        <f t="shared" si="2"/>
        <v>0</v>
      </c>
      <c r="Q34" s="334"/>
      <c r="R34" s="332">
        <f t="shared" si="5"/>
        <v>0</v>
      </c>
      <c r="S34" s="203">
        <f t="shared" si="3"/>
        <v>0</v>
      </c>
      <c r="T34" s="205">
        <f t="shared" si="6"/>
        <v>0</v>
      </c>
      <c r="U34" s="211"/>
      <c r="V34" s="211"/>
      <c r="W34" s="212"/>
      <c r="X34" s="212"/>
      <c r="Y34" s="212"/>
    </row>
    <row r="35" spans="1:28" x14ac:dyDescent="0.25">
      <c r="A35" s="223">
        <v>18</v>
      </c>
      <c r="B35" s="23"/>
      <c r="C35" s="179" t="str">
        <f>IFERROR(VLOOKUP(B35,Deelnemersoverzicht!B$7:C$21,2,0),"")</f>
        <v/>
      </c>
      <c r="D35" s="448" t="str">
        <f>IFERROR(VLOOKUP(B35,Deelnemersoverzicht!$B$7:$E$21,4,0),"")</f>
        <v/>
      </c>
      <c r="E35" s="680"/>
      <c r="F35" s="681"/>
      <c r="G35" s="1"/>
      <c r="H35" s="2"/>
      <c r="I35" s="3"/>
      <c r="J35" s="4"/>
      <c r="K35" s="572">
        <f t="shared" si="0"/>
        <v>0</v>
      </c>
      <c r="L35" s="573"/>
      <c r="M35" s="183">
        <f t="shared" si="1"/>
        <v>0</v>
      </c>
      <c r="N35" s="6"/>
      <c r="O35" s="183">
        <f t="shared" si="4"/>
        <v>0</v>
      </c>
      <c r="P35" s="186">
        <f t="shared" si="2"/>
        <v>0</v>
      </c>
      <c r="Q35" s="334"/>
      <c r="R35" s="332">
        <f t="shared" si="5"/>
        <v>0</v>
      </c>
      <c r="S35" s="203">
        <f t="shared" si="3"/>
        <v>0</v>
      </c>
      <c r="T35" s="205">
        <f t="shared" si="6"/>
        <v>0</v>
      </c>
      <c r="U35" s="211"/>
      <c r="V35" s="211"/>
      <c r="W35" s="212"/>
      <c r="X35" s="212"/>
      <c r="Y35" s="212"/>
    </row>
    <row r="36" spans="1:28" x14ac:dyDescent="0.25">
      <c r="A36" s="223">
        <v>19</v>
      </c>
      <c r="B36" s="23"/>
      <c r="C36" s="179" t="str">
        <f>IFERROR(VLOOKUP(B36,Deelnemersoverzicht!B$7:C$21,2,0),"")</f>
        <v/>
      </c>
      <c r="D36" s="448" t="str">
        <f>IFERROR(VLOOKUP(B36,Deelnemersoverzicht!$B$7:$E$21,4,0),"")</f>
        <v/>
      </c>
      <c r="E36" s="680"/>
      <c r="F36" s="681"/>
      <c r="G36" s="1"/>
      <c r="H36" s="2"/>
      <c r="I36" s="3"/>
      <c r="J36" s="4"/>
      <c r="K36" s="572">
        <f t="shared" si="0"/>
        <v>0</v>
      </c>
      <c r="L36" s="573"/>
      <c r="M36" s="183">
        <f t="shared" si="1"/>
        <v>0</v>
      </c>
      <c r="N36" s="6"/>
      <c r="O36" s="183">
        <f t="shared" si="4"/>
        <v>0</v>
      </c>
      <c r="P36" s="186">
        <f t="shared" si="2"/>
        <v>0</v>
      </c>
      <c r="Q36" s="334"/>
      <c r="R36" s="332">
        <f t="shared" si="5"/>
        <v>0</v>
      </c>
      <c r="S36" s="203">
        <f t="shared" si="3"/>
        <v>0</v>
      </c>
      <c r="T36" s="205">
        <f t="shared" si="6"/>
        <v>0</v>
      </c>
      <c r="U36" s="211"/>
      <c r="V36" s="211"/>
      <c r="W36" s="212"/>
      <c r="X36" s="212"/>
      <c r="Y36" s="212"/>
    </row>
    <row r="37" spans="1:28" ht="15.75" thickBot="1" x14ac:dyDescent="0.3">
      <c r="A37" s="224">
        <v>20</v>
      </c>
      <c r="B37" s="32"/>
      <c r="C37" s="180" t="str">
        <f>IFERROR(VLOOKUP(B37,Deelnemersoverzicht!B$7:C$21,2,0),"")</f>
        <v/>
      </c>
      <c r="D37" s="448" t="str">
        <f>IFERROR(VLOOKUP(B37,Deelnemersoverzicht!$B$7:$E$21,4,0),"")</f>
        <v/>
      </c>
      <c r="E37" s="687"/>
      <c r="F37" s="688"/>
      <c r="G37" s="9"/>
      <c r="H37" s="10"/>
      <c r="I37" s="11"/>
      <c r="J37" s="12"/>
      <c r="K37" s="614">
        <f t="shared" si="0"/>
        <v>0</v>
      </c>
      <c r="L37" s="615"/>
      <c r="M37" s="184">
        <f t="shared" si="1"/>
        <v>0</v>
      </c>
      <c r="N37" s="13"/>
      <c r="O37" s="184">
        <f t="shared" si="4"/>
        <v>0</v>
      </c>
      <c r="P37" s="187">
        <f t="shared" si="2"/>
        <v>0</v>
      </c>
      <c r="Q37" s="334"/>
      <c r="R37" s="332">
        <f t="shared" si="5"/>
        <v>0</v>
      </c>
      <c r="S37" s="203">
        <f t="shared" si="3"/>
        <v>0</v>
      </c>
      <c r="T37" s="205">
        <f t="shared" si="6"/>
        <v>0</v>
      </c>
      <c r="U37" s="211"/>
      <c r="V37" s="211"/>
      <c r="W37" s="212"/>
      <c r="X37" s="212"/>
      <c r="Y37" s="212"/>
    </row>
    <row r="38" spans="1:28" ht="15.75" thickBot="1" x14ac:dyDescent="0.3">
      <c r="A38" s="398"/>
      <c r="B38" s="238" t="s">
        <v>133</v>
      </c>
      <c r="C38" s="231"/>
      <c r="D38" s="231"/>
      <c r="E38" s="231"/>
      <c r="F38" s="231"/>
      <c r="G38" s="399"/>
      <c r="H38" s="400"/>
      <c r="I38" s="401"/>
      <c r="J38" s="402"/>
      <c r="K38" s="574">
        <f>SUM(K18:L37)</f>
        <v>0</v>
      </c>
      <c r="L38" s="575"/>
      <c r="M38" s="403">
        <f>SUM(M18:M37)</f>
        <v>0</v>
      </c>
      <c r="N38" s="404"/>
      <c r="O38" s="188">
        <f>SUM(O18:O37)</f>
        <v>0</v>
      </c>
      <c r="P38" s="188">
        <f>M38+O38</f>
        <v>0</v>
      </c>
      <c r="Q38" s="188"/>
      <c r="R38" s="188"/>
      <c r="S38" s="204">
        <f>SUM(S18:S37)</f>
        <v>0</v>
      </c>
      <c r="T38" s="206">
        <f>SUM(T18:T37)</f>
        <v>0</v>
      </c>
      <c r="U38" s="211"/>
      <c r="V38" s="211"/>
      <c r="W38" s="212"/>
      <c r="X38" s="212"/>
      <c r="Y38" s="212"/>
    </row>
    <row r="39" spans="1:28" x14ac:dyDescent="0.25">
      <c r="A39" s="211"/>
      <c r="B39" s="211"/>
      <c r="C39" s="211"/>
      <c r="D39" s="211"/>
      <c r="E39" s="211"/>
      <c r="F39" s="211"/>
      <c r="G39" s="211"/>
      <c r="H39" s="211"/>
      <c r="I39" s="211"/>
      <c r="J39" s="211"/>
      <c r="K39" s="211"/>
      <c r="L39" s="211"/>
      <c r="M39" s="211"/>
      <c r="N39" s="211"/>
      <c r="O39" s="211"/>
      <c r="P39" s="211"/>
      <c r="Q39" s="211"/>
      <c r="R39" s="211"/>
      <c r="S39" s="211"/>
      <c r="T39" s="211"/>
      <c r="U39" s="211"/>
      <c r="V39" s="211"/>
      <c r="W39" s="212"/>
      <c r="X39" s="212"/>
      <c r="Y39" s="212"/>
    </row>
    <row r="40" spans="1:28" x14ac:dyDescent="0.25">
      <c r="A40" s="405"/>
      <c r="B40" s="405"/>
      <c r="C40" s="405"/>
      <c r="D40" s="405"/>
      <c r="E40" s="405"/>
      <c r="F40" s="405"/>
      <c r="G40" s="405"/>
      <c r="H40" s="405"/>
      <c r="I40" s="406"/>
      <c r="J40" s="406"/>
      <c r="K40" s="407"/>
      <c r="L40" s="407"/>
      <c r="M40" s="408"/>
      <c r="N40" s="408"/>
      <c r="O40" s="408"/>
      <c r="P40" s="409"/>
      <c r="Q40" s="246"/>
      <c r="R40" s="246"/>
      <c r="S40" s="246"/>
      <c r="T40" s="246"/>
      <c r="V40" s="247"/>
      <c r="W40" s="247"/>
      <c r="X40" s="211"/>
      <c r="Y40" s="211"/>
      <c r="Z40" s="212"/>
      <c r="AA40" s="212"/>
      <c r="AB40" s="212"/>
    </row>
    <row r="41" spans="1:28" x14ac:dyDescent="0.25">
      <c r="A41" s="222" t="s">
        <v>134</v>
      </c>
      <c r="B41" s="410"/>
      <c r="C41" s="410"/>
      <c r="D41" s="410"/>
      <c r="E41" s="210"/>
      <c r="F41" s="210"/>
      <c r="G41" s="210"/>
      <c r="H41" s="211"/>
      <c r="I41" s="211"/>
      <c r="J41" s="211"/>
      <c r="K41" s="211"/>
      <c r="L41" s="211"/>
      <c r="M41" s="211"/>
      <c r="N41" s="211"/>
      <c r="O41" s="211"/>
      <c r="P41" s="211"/>
      <c r="Q41" s="211"/>
      <c r="R41" s="211"/>
      <c r="S41" s="211"/>
      <c r="T41" s="211"/>
      <c r="U41" s="211"/>
      <c r="V41" s="211"/>
      <c r="W41" s="211"/>
      <c r="X41" s="212"/>
      <c r="Y41" s="212"/>
      <c r="Z41" s="212"/>
    </row>
    <row r="42" spans="1:28" ht="6.75" customHeight="1" x14ac:dyDescent="0.25">
      <c r="A42" s="222"/>
      <c r="B42" s="410"/>
      <c r="C42" s="410"/>
      <c r="D42" s="410"/>
      <c r="E42" s="210"/>
      <c r="F42" s="210"/>
      <c r="G42" s="210"/>
      <c r="H42" s="211"/>
      <c r="I42" s="211"/>
      <c r="J42" s="211"/>
      <c r="K42" s="211"/>
      <c r="L42" s="211"/>
      <c r="M42" s="211"/>
      <c r="N42" s="211"/>
      <c r="O42" s="211"/>
      <c r="P42" s="211"/>
      <c r="Q42" s="211"/>
      <c r="R42" s="211"/>
      <c r="S42" s="211"/>
      <c r="T42" s="211"/>
      <c r="U42" s="211"/>
      <c r="V42" s="211"/>
      <c r="W42" s="211"/>
      <c r="X42" s="212"/>
      <c r="Y42" s="212"/>
      <c r="Z42" s="212"/>
    </row>
    <row r="43" spans="1:28" ht="13.15" customHeight="1" x14ac:dyDescent="0.25">
      <c r="A43" s="559" t="s">
        <v>135</v>
      </c>
      <c r="B43" s="559"/>
      <c r="C43" s="559"/>
      <c r="D43" s="559"/>
      <c r="E43" s="559"/>
      <c r="F43" s="559"/>
      <c r="G43" s="559"/>
      <c r="H43" s="559"/>
      <c r="I43" s="559"/>
      <c r="J43" s="559"/>
      <c r="K43" s="559"/>
      <c r="L43" s="559"/>
      <c r="M43" s="559"/>
      <c r="N43" s="211"/>
      <c r="O43" s="211"/>
      <c r="P43" s="211"/>
      <c r="Q43" s="211"/>
      <c r="R43" s="211"/>
      <c r="S43" s="211"/>
      <c r="T43" s="211"/>
      <c r="U43" s="211"/>
      <c r="V43" s="211"/>
      <c r="W43" s="211"/>
      <c r="X43" s="212"/>
      <c r="Y43" s="212"/>
      <c r="Z43" s="212"/>
    </row>
    <row r="44" spans="1:28" ht="13.15" customHeight="1" x14ac:dyDescent="0.25">
      <c r="A44" s="559"/>
      <c r="B44" s="559"/>
      <c r="C44" s="559"/>
      <c r="D44" s="559"/>
      <c r="E44" s="559"/>
      <c r="F44" s="559"/>
      <c r="G44" s="559"/>
      <c r="H44" s="559"/>
      <c r="I44" s="559"/>
      <c r="J44" s="559"/>
      <c r="K44" s="559"/>
      <c r="L44" s="559"/>
      <c r="M44" s="559"/>
      <c r="N44" s="211"/>
      <c r="O44" s="211"/>
      <c r="P44" s="211"/>
      <c r="Q44" s="211"/>
      <c r="R44" s="211"/>
      <c r="S44" s="211"/>
      <c r="T44" s="211"/>
      <c r="U44" s="211"/>
      <c r="V44" s="211"/>
      <c r="W44" s="211"/>
      <c r="X44" s="212"/>
      <c r="Y44" s="212"/>
      <c r="Z44" s="212"/>
    </row>
    <row r="45" spans="1:28" ht="7.5" customHeight="1" thickBot="1" x14ac:dyDescent="0.3">
      <c r="A45" s="211"/>
      <c r="B45" s="211"/>
      <c r="C45" s="211"/>
      <c r="D45" s="211"/>
      <c r="E45" s="211"/>
      <c r="F45" s="211"/>
      <c r="G45" s="211"/>
      <c r="H45" s="211"/>
      <c r="I45" s="211"/>
      <c r="J45" s="211"/>
      <c r="K45" s="211"/>
      <c r="L45" s="211"/>
      <c r="M45" s="211"/>
      <c r="N45" s="211"/>
      <c r="O45" s="211"/>
      <c r="P45" s="211"/>
      <c r="Q45" s="211"/>
      <c r="R45" s="211"/>
      <c r="S45" s="211"/>
      <c r="T45" s="211"/>
      <c r="U45" s="211"/>
      <c r="V45" s="211"/>
      <c r="W45" s="211"/>
      <c r="X45" s="212"/>
      <c r="Y45" s="212"/>
      <c r="Z45" s="212"/>
    </row>
    <row r="46" spans="1:28" ht="15" customHeight="1" x14ac:dyDescent="0.25">
      <c r="A46" s="581" t="s">
        <v>88</v>
      </c>
      <c r="B46" s="585" t="s">
        <v>89</v>
      </c>
      <c r="C46" s="585" t="s">
        <v>118</v>
      </c>
      <c r="D46" s="569" t="s">
        <v>189</v>
      </c>
      <c r="E46" s="536" t="s">
        <v>119</v>
      </c>
      <c r="F46" s="537"/>
      <c r="G46" s="537"/>
      <c r="H46" s="537"/>
      <c r="I46" s="537"/>
      <c r="J46" s="537"/>
      <c r="K46" s="537"/>
      <c r="L46" s="537"/>
      <c r="M46" s="538"/>
      <c r="N46" s="569" t="s">
        <v>137</v>
      </c>
      <c r="O46" s="569" t="s">
        <v>191</v>
      </c>
      <c r="P46" s="569" t="s">
        <v>192</v>
      </c>
      <c r="Q46" s="569" t="s">
        <v>129</v>
      </c>
      <c r="R46" s="569" t="s">
        <v>130</v>
      </c>
      <c r="S46" s="689" t="s">
        <v>131</v>
      </c>
      <c r="T46" s="640" t="s">
        <v>132</v>
      </c>
      <c r="U46" s="211"/>
      <c r="V46" s="211"/>
      <c r="W46" s="212"/>
      <c r="X46" s="212"/>
      <c r="Y46" s="212"/>
    </row>
    <row r="47" spans="1:28" ht="27.75" customHeight="1" thickBot="1" x14ac:dyDescent="0.3">
      <c r="A47" s="582"/>
      <c r="B47" s="587"/>
      <c r="C47" s="587"/>
      <c r="D47" s="570"/>
      <c r="E47" s="539"/>
      <c r="F47" s="540"/>
      <c r="G47" s="540"/>
      <c r="H47" s="540"/>
      <c r="I47" s="540"/>
      <c r="J47" s="540"/>
      <c r="K47" s="540"/>
      <c r="L47" s="540"/>
      <c r="M47" s="541"/>
      <c r="N47" s="570"/>
      <c r="O47" s="570"/>
      <c r="P47" s="570"/>
      <c r="Q47" s="570"/>
      <c r="R47" s="570"/>
      <c r="S47" s="690"/>
      <c r="T47" s="641"/>
      <c r="U47" s="211"/>
      <c r="V47" s="211"/>
      <c r="W47" s="212"/>
      <c r="X47" s="212"/>
      <c r="Y47" s="212"/>
    </row>
    <row r="48" spans="1:28" x14ac:dyDescent="0.25">
      <c r="A48" s="223">
        <v>1</v>
      </c>
      <c r="B48" s="35"/>
      <c r="C48" s="178" t="str">
        <f>IFERROR(VLOOKUP(B48,Deelnemersoverzicht!B$7:C$21,2,0),"")</f>
        <v/>
      </c>
      <c r="D48" s="448" t="str">
        <f>IFERROR(VLOOKUP(B48,Deelnemersoverzicht!$B$7:$E$21,4,0),"")</f>
        <v/>
      </c>
      <c r="E48" s="475"/>
      <c r="F48" s="476"/>
      <c r="G48" s="476"/>
      <c r="H48" s="476"/>
      <c r="I48" s="476"/>
      <c r="J48" s="476"/>
      <c r="K48" s="476"/>
      <c r="L48" s="476"/>
      <c r="M48" s="477"/>
      <c r="N48" s="36"/>
      <c r="O48" s="27"/>
      <c r="P48" s="185">
        <f>+N48*O48</f>
        <v>0</v>
      </c>
      <c r="Q48" s="334" t="s">
        <v>190</v>
      </c>
      <c r="R48" s="332">
        <f t="shared" ref="R48:R67" si="7">IF(Q48="Test- en experimenteerinfra.",25%,0)</f>
        <v>0.25</v>
      </c>
      <c r="S48" s="203">
        <f t="shared" ref="S48:S67" si="8">N48*O48*R48</f>
        <v>0</v>
      </c>
      <c r="T48" s="205">
        <f t="shared" ref="T48:T67" si="9">IFERROR(P48*(D48+R48),0)</f>
        <v>0</v>
      </c>
      <c r="U48" s="202">
        <f t="shared" ref="U48:U67" si="10">N48*O48</f>
        <v>0</v>
      </c>
      <c r="V48" s="202"/>
      <c r="W48" s="212"/>
      <c r="X48" s="212"/>
      <c r="Y48" s="212"/>
    </row>
    <row r="49" spans="1:25" x14ac:dyDescent="0.25">
      <c r="A49" s="223">
        <v>2</v>
      </c>
      <c r="B49" s="23"/>
      <c r="C49" s="178" t="str">
        <f>IFERROR(VLOOKUP(B49,Deelnemersoverzicht!B$7:C$21,2,0),"")</f>
        <v/>
      </c>
      <c r="D49" s="448" t="str">
        <f>IFERROR(VLOOKUP(B49,Deelnemersoverzicht!$B$7:$E$21,4,0),"")</f>
        <v/>
      </c>
      <c r="E49" s="484"/>
      <c r="F49" s="485"/>
      <c r="G49" s="485"/>
      <c r="H49" s="485"/>
      <c r="I49" s="485"/>
      <c r="J49" s="485"/>
      <c r="K49" s="485"/>
      <c r="L49" s="485"/>
      <c r="M49" s="486"/>
      <c r="N49" s="7"/>
      <c r="O49" s="8"/>
      <c r="P49" s="185">
        <f t="shared" ref="P49:P67" si="11">+N49*O49</f>
        <v>0</v>
      </c>
      <c r="Q49" s="334" t="s">
        <v>190</v>
      </c>
      <c r="R49" s="332">
        <f t="shared" si="7"/>
        <v>0.25</v>
      </c>
      <c r="S49" s="203">
        <f t="shared" si="8"/>
        <v>0</v>
      </c>
      <c r="T49" s="205">
        <f t="shared" si="9"/>
        <v>0</v>
      </c>
      <c r="U49" s="202">
        <f t="shared" si="10"/>
        <v>0</v>
      </c>
      <c r="V49" s="202"/>
      <c r="W49" s="212"/>
      <c r="X49" s="212"/>
      <c r="Y49" s="212"/>
    </row>
    <row r="50" spans="1:25" x14ac:dyDescent="0.25">
      <c r="A50" s="223">
        <v>3</v>
      </c>
      <c r="B50" s="23"/>
      <c r="C50" s="178" t="str">
        <f>IFERROR(VLOOKUP(B50,Deelnemersoverzicht!B$7:C$21,2,0),"")</f>
        <v/>
      </c>
      <c r="D50" s="448" t="str">
        <f>IFERROR(VLOOKUP(B50,Deelnemersoverzicht!$B$7:$E$21,4,0),"")</f>
        <v/>
      </c>
      <c r="E50" s="484"/>
      <c r="F50" s="485"/>
      <c r="G50" s="485"/>
      <c r="H50" s="485"/>
      <c r="I50" s="485"/>
      <c r="J50" s="485"/>
      <c r="K50" s="485"/>
      <c r="L50" s="485"/>
      <c r="M50" s="486"/>
      <c r="N50" s="7"/>
      <c r="O50" s="8"/>
      <c r="P50" s="185">
        <f t="shared" si="11"/>
        <v>0</v>
      </c>
      <c r="Q50" s="334" t="s">
        <v>190</v>
      </c>
      <c r="R50" s="332">
        <f t="shared" si="7"/>
        <v>0.25</v>
      </c>
      <c r="S50" s="203">
        <f t="shared" si="8"/>
        <v>0</v>
      </c>
      <c r="T50" s="205">
        <f t="shared" si="9"/>
        <v>0</v>
      </c>
      <c r="U50" s="202">
        <f t="shared" si="10"/>
        <v>0</v>
      </c>
      <c r="V50" s="202"/>
      <c r="W50" s="212"/>
      <c r="X50" s="212"/>
      <c r="Y50" s="212"/>
    </row>
    <row r="51" spans="1:25" x14ac:dyDescent="0.25">
      <c r="A51" s="223">
        <v>4</v>
      </c>
      <c r="B51" s="23"/>
      <c r="C51" s="178" t="str">
        <f>IFERROR(VLOOKUP(B51,Deelnemersoverzicht!B$7:C$21,2,0),"")</f>
        <v/>
      </c>
      <c r="D51" s="448" t="str">
        <f>IFERROR(VLOOKUP(B51,Deelnemersoverzicht!$B$7:$E$21,4,0),"")</f>
        <v/>
      </c>
      <c r="E51" s="484"/>
      <c r="F51" s="485"/>
      <c r="G51" s="485"/>
      <c r="H51" s="485"/>
      <c r="I51" s="485"/>
      <c r="J51" s="485"/>
      <c r="K51" s="485"/>
      <c r="L51" s="485"/>
      <c r="M51" s="486"/>
      <c r="N51" s="7"/>
      <c r="O51" s="8"/>
      <c r="P51" s="185">
        <f t="shared" si="11"/>
        <v>0</v>
      </c>
      <c r="Q51" s="334" t="s">
        <v>190</v>
      </c>
      <c r="R51" s="332">
        <f t="shared" si="7"/>
        <v>0.25</v>
      </c>
      <c r="S51" s="203">
        <f t="shared" si="8"/>
        <v>0</v>
      </c>
      <c r="T51" s="205">
        <f t="shared" si="9"/>
        <v>0</v>
      </c>
      <c r="U51" s="202">
        <f t="shared" si="10"/>
        <v>0</v>
      </c>
      <c r="V51" s="202"/>
      <c r="W51" s="212"/>
      <c r="X51" s="212"/>
      <c r="Y51" s="212"/>
    </row>
    <row r="52" spans="1:25" x14ac:dyDescent="0.25">
      <c r="A52" s="223">
        <v>5</v>
      </c>
      <c r="B52" s="23"/>
      <c r="C52" s="178" t="str">
        <f>IFERROR(VLOOKUP(B52,Deelnemersoverzicht!B$7:C$21,2,0),"")</f>
        <v/>
      </c>
      <c r="D52" s="448" t="str">
        <f>IFERROR(VLOOKUP(B52,Deelnemersoverzicht!$B$7:$E$21,4,0),"")</f>
        <v/>
      </c>
      <c r="E52" s="484"/>
      <c r="F52" s="485"/>
      <c r="G52" s="485"/>
      <c r="H52" s="485"/>
      <c r="I52" s="485"/>
      <c r="J52" s="485"/>
      <c r="K52" s="485"/>
      <c r="L52" s="485"/>
      <c r="M52" s="486"/>
      <c r="N52" s="7"/>
      <c r="O52" s="8"/>
      <c r="P52" s="185">
        <f t="shared" si="11"/>
        <v>0</v>
      </c>
      <c r="Q52" s="334" t="s">
        <v>190</v>
      </c>
      <c r="R52" s="332">
        <f t="shared" si="7"/>
        <v>0.25</v>
      </c>
      <c r="S52" s="203">
        <f t="shared" si="8"/>
        <v>0</v>
      </c>
      <c r="T52" s="205">
        <f t="shared" si="9"/>
        <v>0</v>
      </c>
      <c r="U52" s="202">
        <f t="shared" si="10"/>
        <v>0</v>
      </c>
      <c r="V52" s="202"/>
      <c r="W52" s="212"/>
      <c r="X52" s="212"/>
      <c r="Y52" s="212"/>
    </row>
    <row r="53" spans="1:25" x14ac:dyDescent="0.25">
      <c r="A53" s="223">
        <v>6</v>
      </c>
      <c r="B53" s="23"/>
      <c r="C53" s="178" t="str">
        <f>IFERROR(VLOOKUP(B53,Deelnemersoverzicht!B$7:C$21,2,0),"")</f>
        <v/>
      </c>
      <c r="D53" s="448" t="str">
        <f>IFERROR(VLOOKUP(B53,Deelnemersoverzicht!$B$7:$E$21,4,0),"")</f>
        <v/>
      </c>
      <c r="E53" s="484"/>
      <c r="F53" s="485"/>
      <c r="G53" s="485"/>
      <c r="H53" s="485"/>
      <c r="I53" s="485"/>
      <c r="J53" s="485"/>
      <c r="K53" s="485"/>
      <c r="L53" s="485"/>
      <c r="M53" s="486"/>
      <c r="N53" s="7"/>
      <c r="O53" s="8"/>
      <c r="P53" s="185">
        <f t="shared" si="11"/>
        <v>0</v>
      </c>
      <c r="Q53" s="334" t="s">
        <v>190</v>
      </c>
      <c r="R53" s="332">
        <f t="shared" si="7"/>
        <v>0.25</v>
      </c>
      <c r="S53" s="203">
        <f t="shared" si="8"/>
        <v>0</v>
      </c>
      <c r="T53" s="205">
        <f t="shared" si="9"/>
        <v>0</v>
      </c>
      <c r="U53" s="202">
        <f t="shared" si="10"/>
        <v>0</v>
      </c>
      <c r="V53" s="202"/>
      <c r="W53" s="212"/>
      <c r="X53" s="212"/>
      <c r="Y53" s="212"/>
    </row>
    <row r="54" spans="1:25" x14ac:dyDescent="0.25">
      <c r="A54" s="223">
        <v>7</v>
      </c>
      <c r="B54" s="23"/>
      <c r="C54" s="178" t="str">
        <f>IFERROR(VLOOKUP(B54,Deelnemersoverzicht!B$7:C$21,2,0),"")</f>
        <v/>
      </c>
      <c r="D54" s="448" t="str">
        <f>IFERROR(VLOOKUP(B54,Deelnemersoverzicht!$B$7:$E$21,4,0),"")</f>
        <v/>
      </c>
      <c r="E54" s="484"/>
      <c r="F54" s="485"/>
      <c r="G54" s="485"/>
      <c r="H54" s="485"/>
      <c r="I54" s="485"/>
      <c r="J54" s="485"/>
      <c r="K54" s="485"/>
      <c r="L54" s="485"/>
      <c r="M54" s="486"/>
      <c r="N54" s="7"/>
      <c r="O54" s="8"/>
      <c r="P54" s="185">
        <f t="shared" si="11"/>
        <v>0</v>
      </c>
      <c r="Q54" s="334" t="s">
        <v>190</v>
      </c>
      <c r="R54" s="332">
        <f t="shared" si="7"/>
        <v>0.25</v>
      </c>
      <c r="S54" s="203">
        <f t="shared" si="8"/>
        <v>0</v>
      </c>
      <c r="T54" s="205">
        <f t="shared" si="9"/>
        <v>0</v>
      </c>
      <c r="U54" s="202">
        <f t="shared" si="10"/>
        <v>0</v>
      </c>
      <c r="V54" s="202"/>
      <c r="W54" s="212"/>
      <c r="X54" s="212"/>
      <c r="Y54" s="212"/>
    </row>
    <row r="55" spans="1:25" x14ac:dyDescent="0.25">
      <c r="A55" s="223">
        <v>8</v>
      </c>
      <c r="B55" s="23"/>
      <c r="C55" s="178" t="str">
        <f>IFERROR(VLOOKUP(B55,Deelnemersoverzicht!B$7:C$21,2,0),"")</f>
        <v/>
      </c>
      <c r="D55" s="448" t="str">
        <f>IFERROR(VLOOKUP(B55,Deelnemersoverzicht!$B$7:$E$21,4,0),"")</f>
        <v/>
      </c>
      <c r="E55" s="484"/>
      <c r="F55" s="485"/>
      <c r="G55" s="485"/>
      <c r="H55" s="485"/>
      <c r="I55" s="485"/>
      <c r="J55" s="485"/>
      <c r="K55" s="485"/>
      <c r="L55" s="485"/>
      <c r="M55" s="486"/>
      <c r="N55" s="7"/>
      <c r="O55" s="8"/>
      <c r="P55" s="185">
        <f t="shared" si="11"/>
        <v>0</v>
      </c>
      <c r="Q55" s="334" t="s">
        <v>190</v>
      </c>
      <c r="R55" s="332">
        <f t="shared" si="7"/>
        <v>0.25</v>
      </c>
      <c r="S55" s="203">
        <f t="shared" si="8"/>
        <v>0</v>
      </c>
      <c r="T55" s="205">
        <f t="shared" si="9"/>
        <v>0</v>
      </c>
      <c r="U55" s="202">
        <f t="shared" si="10"/>
        <v>0</v>
      </c>
      <c r="V55" s="202"/>
      <c r="W55" s="212"/>
      <c r="X55" s="212"/>
      <c r="Y55" s="212"/>
    </row>
    <row r="56" spans="1:25" x14ac:dyDescent="0.25">
      <c r="A56" s="223">
        <v>9</v>
      </c>
      <c r="B56" s="23"/>
      <c r="C56" s="178" t="str">
        <f>IFERROR(VLOOKUP(B56,Deelnemersoverzicht!B$7:C$21,2,0),"")</f>
        <v/>
      </c>
      <c r="D56" s="448" t="str">
        <f>IFERROR(VLOOKUP(B56,Deelnemersoverzicht!$B$7:$E$21,4,0),"")</f>
        <v/>
      </c>
      <c r="E56" s="484"/>
      <c r="F56" s="485"/>
      <c r="G56" s="485"/>
      <c r="H56" s="485"/>
      <c r="I56" s="485"/>
      <c r="J56" s="485"/>
      <c r="K56" s="485"/>
      <c r="L56" s="485"/>
      <c r="M56" s="486"/>
      <c r="N56" s="7"/>
      <c r="O56" s="8"/>
      <c r="P56" s="185">
        <f t="shared" si="11"/>
        <v>0</v>
      </c>
      <c r="Q56" s="334" t="s">
        <v>190</v>
      </c>
      <c r="R56" s="332">
        <f t="shared" si="7"/>
        <v>0.25</v>
      </c>
      <c r="S56" s="203">
        <f t="shared" si="8"/>
        <v>0</v>
      </c>
      <c r="T56" s="205">
        <f t="shared" si="9"/>
        <v>0</v>
      </c>
      <c r="U56" s="202">
        <f t="shared" si="10"/>
        <v>0</v>
      </c>
      <c r="V56" s="202"/>
      <c r="W56" s="212"/>
      <c r="X56" s="212"/>
      <c r="Y56" s="212"/>
    </row>
    <row r="57" spans="1:25" x14ac:dyDescent="0.25">
      <c r="A57" s="223">
        <v>10</v>
      </c>
      <c r="B57" s="23"/>
      <c r="C57" s="178" t="str">
        <f>IFERROR(VLOOKUP(B57,Deelnemersoverzicht!B$7:C$21,2,0),"")</f>
        <v/>
      </c>
      <c r="D57" s="448" t="str">
        <f>IFERROR(VLOOKUP(B57,Deelnemersoverzicht!$B$7:$E$21,4,0),"")</f>
        <v/>
      </c>
      <c r="E57" s="484"/>
      <c r="F57" s="485"/>
      <c r="G57" s="485"/>
      <c r="H57" s="485"/>
      <c r="I57" s="485"/>
      <c r="J57" s="485"/>
      <c r="K57" s="485"/>
      <c r="L57" s="485"/>
      <c r="M57" s="486"/>
      <c r="N57" s="7"/>
      <c r="O57" s="8"/>
      <c r="P57" s="185">
        <f t="shared" si="11"/>
        <v>0</v>
      </c>
      <c r="Q57" s="334" t="s">
        <v>190</v>
      </c>
      <c r="R57" s="332">
        <f t="shared" si="7"/>
        <v>0.25</v>
      </c>
      <c r="S57" s="203">
        <f t="shared" si="8"/>
        <v>0</v>
      </c>
      <c r="T57" s="205">
        <f t="shared" si="9"/>
        <v>0</v>
      </c>
      <c r="U57" s="202">
        <f t="shared" si="10"/>
        <v>0</v>
      </c>
      <c r="V57" s="202"/>
      <c r="W57" s="212"/>
      <c r="X57" s="212"/>
      <c r="Y57" s="212"/>
    </row>
    <row r="58" spans="1:25" x14ac:dyDescent="0.25">
      <c r="A58" s="223">
        <v>11</v>
      </c>
      <c r="B58" s="23"/>
      <c r="C58" s="178" t="str">
        <f>IFERROR(VLOOKUP(B58,Deelnemersoverzicht!B$7:C$21,2,0),"")</f>
        <v/>
      </c>
      <c r="D58" s="448" t="str">
        <f>IFERROR(VLOOKUP(B58,Deelnemersoverzicht!$B$7:$E$21,4,0),"")</f>
        <v/>
      </c>
      <c r="E58" s="484"/>
      <c r="F58" s="485"/>
      <c r="G58" s="485"/>
      <c r="H58" s="485"/>
      <c r="I58" s="485"/>
      <c r="J58" s="485"/>
      <c r="K58" s="485"/>
      <c r="L58" s="485"/>
      <c r="M58" s="486"/>
      <c r="N58" s="7"/>
      <c r="O58" s="8"/>
      <c r="P58" s="185">
        <f t="shared" si="11"/>
        <v>0</v>
      </c>
      <c r="Q58" s="334"/>
      <c r="R58" s="332">
        <f t="shared" si="7"/>
        <v>0</v>
      </c>
      <c r="S58" s="203">
        <f t="shared" si="8"/>
        <v>0</v>
      </c>
      <c r="T58" s="205">
        <f t="shared" si="9"/>
        <v>0</v>
      </c>
      <c r="U58" s="202">
        <f t="shared" si="10"/>
        <v>0</v>
      </c>
      <c r="V58" s="202"/>
      <c r="W58" s="212"/>
      <c r="X58" s="212"/>
      <c r="Y58" s="212"/>
    </row>
    <row r="59" spans="1:25" x14ac:dyDescent="0.25">
      <c r="A59" s="223">
        <v>12</v>
      </c>
      <c r="B59" s="23"/>
      <c r="C59" s="178" t="str">
        <f>IFERROR(VLOOKUP(B59,Deelnemersoverzicht!B$7:C$21,2,0),"")</f>
        <v/>
      </c>
      <c r="D59" s="448" t="str">
        <f>IFERROR(VLOOKUP(B59,Deelnemersoverzicht!$B$7:$E$21,4,0),"")</f>
        <v/>
      </c>
      <c r="E59" s="484"/>
      <c r="F59" s="485"/>
      <c r="G59" s="485"/>
      <c r="H59" s="485"/>
      <c r="I59" s="485"/>
      <c r="J59" s="485"/>
      <c r="K59" s="485"/>
      <c r="L59" s="485"/>
      <c r="M59" s="486"/>
      <c r="N59" s="7"/>
      <c r="O59" s="8"/>
      <c r="P59" s="185">
        <f t="shared" si="11"/>
        <v>0</v>
      </c>
      <c r="Q59" s="334"/>
      <c r="R59" s="332">
        <f t="shared" si="7"/>
        <v>0</v>
      </c>
      <c r="S59" s="203">
        <f t="shared" si="8"/>
        <v>0</v>
      </c>
      <c r="T59" s="205">
        <f t="shared" si="9"/>
        <v>0</v>
      </c>
      <c r="U59" s="202">
        <f t="shared" si="10"/>
        <v>0</v>
      </c>
      <c r="V59" s="202"/>
      <c r="W59" s="212"/>
      <c r="X59" s="212"/>
      <c r="Y59" s="212"/>
    </row>
    <row r="60" spans="1:25" x14ac:dyDescent="0.25">
      <c r="A60" s="223">
        <v>13</v>
      </c>
      <c r="B60" s="23"/>
      <c r="C60" s="178" t="str">
        <f>IFERROR(VLOOKUP(B60,Deelnemersoverzicht!B$7:C$21,2,0),"")</f>
        <v/>
      </c>
      <c r="D60" s="448" t="str">
        <f>IFERROR(VLOOKUP(B60,Deelnemersoverzicht!$B$7:$E$21,4,0),"")</f>
        <v/>
      </c>
      <c r="E60" s="484"/>
      <c r="F60" s="485"/>
      <c r="G60" s="485"/>
      <c r="H60" s="485"/>
      <c r="I60" s="485"/>
      <c r="J60" s="485"/>
      <c r="K60" s="485"/>
      <c r="L60" s="485"/>
      <c r="M60" s="486"/>
      <c r="N60" s="7"/>
      <c r="O60" s="8"/>
      <c r="P60" s="185">
        <f t="shared" si="11"/>
        <v>0</v>
      </c>
      <c r="Q60" s="334"/>
      <c r="R60" s="332">
        <f t="shared" si="7"/>
        <v>0</v>
      </c>
      <c r="S60" s="203">
        <f t="shared" si="8"/>
        <v>0</v>
      </c>
      <c r="T60" s="205">
        <f t="shared" si="9"/>
        <v>0</v>
      </c>
      <c r="U60" s="202">
        <f t="shared" si="10"/>
        <v>0</v>
      </c>
      <c r="V60" s="202"/>
      <c r="W60" s="212"/>
      <c r="X60" s="212"/>
      <c r="Y60" s="212"/>
    </row>
    <row r="61" spans="1:25" x14ac:dyDescent="0.25">
      <c r="A61" s="223">
        <v>14</v>
      </c>
      <c r="B61" s="23"/>
      <c r="C61" s="178" t="str">
        <f>IFERROR(VLOOKUP(B61,Deelnemersoverzicht!B$7:C$21,2,0),"")</f>
        <v/>
      </c>
      <c r="D61" s="448" t="str">
        <f>IFERROR(VLOOKUP(B61,Deelnemersoverzicht!$B$7:$E$21,4,0),"")</f>
        <v/>
      </c>
      <c r="E61" s="484"/>
      <c r="F61" s="485"/>
      <c r="G61" s="485"/>
      <c r="H61" s="485"/>
      <c r="I61" s="485"/>
      <c r="J61" s="485"/>
      <c r="K61" s="485"/>
      <c r="L61" s="485"/>
      <c r="M61" s="486"/>
      <c r="N61" s="7"/>
      <c r="O61" s="8"/>
      <c r="P61" s="185">
        <f t="shared" si="11"/>
        <v>0</v>
      </c>
      <c r="Q61" s="334"/>
      <c r="R61" s="332">
        <f t="shared" si="7"/>
        <v>0</v>
      </c>
      <c r="S61" s="203">
        <f t="shared" si="8"/>
        <v>0</v>
      </c>
      <c r="T61" s="205">
        <f t="shared" si="9"/>
        <v>0</v>
      </c>
      <c r="U61" s="202">
        <f t="shared" si="10"/>
        <v>0</v>
      </c>
      <c r="V61" s="202"/>
      <c r="W61" s="212"/>
      <c r="X61" s="212"/>
      <c r="Y61" s="212"/>
    </row>
    <row r="62" spans="1:25" x14ac:dyDescent="0.25">
      <c r="A62" s="223">
        <v>15</v>
      </c>
      <c r="B62" s="23"/>
      <c r="C62" s="178" t="str">
        <f>IFERROR(VLOOKUP(B62,Deelnemersoverzicht!B$7:C$21,2,0),"")</f>
        <v/>
      </c>
      <c r="D62" s="448" t="str">
        <f>IFERROR(VLOOKUP(B62,Deelnemersoverzicht!$B$7:$E$21,4,0),"")</f>
        <v/>
      </c>
      <c r="E62" s="484"/>
      <c r="F62" s="485"/>
      <c r="G62" s="485"/>
      <c r="H62" s="485"/>
      <c r="I62" s="485"/>
      <c r="J62" s="485"/>
      <c r="K62" s="485"/>
      <c r="L62" s="485"/>
      <c r="M62" s="486"/>
      <c r="N62" s="7"/>
      <c r="O62" s="8"/>
      <c r="P62" s="185">
        <f t="shared" si="11"/>
        <v>0</v>
      </c>
      <c r="Q62" s="334"/>
      <c r="R62" s="332">
        <f t="shared" si="7"/>
        <v>0</v>
      </c>
      <c r="S62" s="203">
        <f t="shared" si="8"/>
        <v>0</v>
      </c>
      <c r="T62" s="205">
        <f t="shared" si="9"/>
        <v>0</v>
      </c>
      <c r="U62" s="202">
        <f t="shared" si="10"/>
        <v>0</v>
      </c>
      <c r="V62" s="202"/>
      <c r="W62" s="212"/>
      <c r="X62" s="212"/>
      <c r="Y62" s="212"/>
    </row>
    <row r="63" spans="1:25" x14ac:dyDescent="0.25">
      <c r="A63" s="223">
        <v>16</v>
      </c>
      <c r="B63" s="23"/>
      <c r="C63" s="178" t="str">
        <f>IFERROR(VLOOKUP(B63,Deelnemersoverzicht!B$7:C$21,2,0),"")</f>
        <v/>
      </c>
      <c r="D63" s="448" t="str">
        <f>IFERROR(VLOOKUP(B63,Deelnemersoverzicht!$B$7:$E$21,4,0),"")</f>
        <v/>
      </c>
      <c r="E63" s="484"/>
      <c r="F63" s="485"/>
      <c r="G63" s="485"/>
      <c r="H63" s="485"/>
      <c r="I63" s="485"/>
      <c r="J63" s="485"/>
      <c r="K63" s="485"/>
      <c r="L63" s="485"/>
      <c r="M63" s="486"/>
      <c r="N63" s="7"/>
      <c r="O63" s="8"/>
      <c r="P63" s="185">
        <f t="shared" si="11"/>
        <v>0</v>
      </c>
      <c r="Q63" s="334"/>
      <c r="R63" s="332">
        <f t="shared" si="7"/>
        <v>0</v>
      </c>
      <c r="S63" s="203">
        <f t="shared" si="8"/>
        <v>0</v>
      </c>
      <c r="T63" s="205">
        <f t="shared" si="9"/>
        <v>0</v>
      </c>
      <c r="U63" s="202">
        <f t="shared" si="10"/>
        <v>0</v>
      </c>
      <c r="V63" s="202"/>
      <c r="W63" s="212"/>
      <c r="X63" s="212"/>
      <c r="Y63" s="212"/>
    </row>
    <row r="64" spans="1:25" x14ac:dyDescent="0.25">
      <c r="A64" s="223">
        <v>17</v>
      </c>
      <c r="B64" s="23"/>
      <c r="C64" s="178" t="str">
        <f>IFERROR(VLOOKUP(B64,Deelnemersoverzicht!B$7:C$21,2,0),"")</f>
        <v/>
      </c>
      <c r="D64" s="448" t="str">
        <f>IFERROR(VLOOKUP(B64,Deelnemersoverzicht!$B$7:$E$21,4,0),"")</f>
        <v/>
      </c>
      <c r="E64" s="484"/>
      <c r="F64" s="485"/>
      <c r="G64" s="485"/>
      <c r="H64" s="485"/>
      <c r="I64" s="485"/>
      <c r="J64" s="485"/>
      <c r="K64" s="485"/>
      <c r="L64" s="485"/>
      <c r="M64" s="486"/>
      <c r="N64" s="7"/>
      <c r="O64" s="8"/>
      <c r="P64" s="185">
        <f t="shared" si="11"/>
        <v>0</v>
      </c>
      <c r="Q64" s="334"/>
      <c r="R64" s="332">
        <f t="shared" si="7"/>
        <v>0</v>
      </c>
      <c r="S64" s="203">
        <f t="shared" si="8"/>
        <v>0</v>
      </c>
      <c r="T64" s="205">
        <f t="shared" si="9"/>
        <v>0</v>
      </c>
      <c r="U64" s="202">
        <f t="shared" si="10"/>
        <v>0</v>
      </c>
      <c r="V64" s="202"/>
      <c r="W64" s="212"/>
      <c r="X64" s="212"/>
      <c r="Y64" s="212"/>
    </row>
    <row r="65" spans="1:26" x14ac:dyDescent="0.25">
      <c r="A65" s="223">
        <v>18</v>
      </c>
      <c r="B65" s="23"/>
      <c r="C65" s="178" t="str">
        <f>IFERROR(VLOOKUP(B65,Deelnemersoverzicht!B$7:C$21,2,0),"")</f>
        <v/>
      </c>
      <c r="D65" s="448" t="str">
        <f>IFERROR(VLOOKUP(B65,Deelnemersoverzicht!$B$7:$E$21,4,0),"")</f>
        <v/>
      </c>
      <c r="E65" s="484"/>
      <c r="F65" s="485"/>
      <c r="G65" s="485"/>
      <c r="H65" s="485"/>
      <c r="I65" s="485"/>
      <c r="J65" s="485"/>
      <c r="K65" s="485"/>
      <c r="L65" s="485"/>
      <c r="M65" s="486"/>
      <c r="N65" s="7"/>
      <c r="O65" s="8"/>
      <c r="P65" s="185">
        <f t="shared" si="11"/>
        <v>0</v>
      </c>
      <c r="Q65" s="334"/>
      <c r="R65" s="332">
        <f t="shared" si="7"/>
        <v>0</v>
      </c>
      <c r="S65" s="203">
        <f t="shared" si="8"/>
        <v>0</v>
      </c>
      <c r="T65" s="205">
        <f t="shared" si="9"/>
        <v>0</v>
      </c>
      <c r="U65" s="202">
        <f t="shared" si="10"/>
        <v>0</v>
      </c>
      <c r="V65" s="202"/>
      <c r="W65" s="212"/>
      <c r="X65" s="212"/>
      <c r="Y65" s="212"/>
    </row>
    <row r="66" spans="1:26" x14ac:dyDescent="0.25">
      <c r="A66" s="223">
        <v>19</v>
      </c>
      <c r="B66" s="23"/>
      <c r="C66" s="178" t="str">
        <f>IFERROR(VLOOKUP(B66,Deelnemersoverzicht!B$7:C$21,2,0),"")</f>
        <v/>
      </c>
      <c r="D66" s="448" t="str">
        <f>IFERROR(VLOOKUP(B66,Deelnemersoverzicht!$B$7:$E$21,4,0),"")</f>
        <v/>
      </c>
      <c r="E66" s="484"/>
      <c r="F66" s="485"/>
      <c r="G66" s="485"/>
      <c r="H66" s="485"/>
      <c r="I66" s="485"/>
      <c r="J66" s="485"/>
      <c r="K66" s="485"/>
      <c r="L66" s="485"/>
      <c r="M66" s="486"/>
      <c r="N66" s="7"/>
      <c r="O66" s="8"/>
      <c r="P66" s="185">
        <f t="shared" si="11"/>
        <v>0</v>
      </c>
      <c r="Q66" s="334"/>
      <c r="R66" s="332">
        <f t="shared" si="7"/>
        <v>0</v>
      </c>
      <c r="S66" s="203">
        <f t="shared" si="8"/>
        <v>0</v>
      </c>
      <c r="T66" s="205">
        <f t="shared" si="9"/>
        <v>0</v>
      </c>
      <c r="U66" s="202">
        <f t="shared" si="10"/>
        <v>0</v>
      </c>
      <c r="V66" s="202"/>
      <c r="W66" s="212"/>
      <c r="X66" s="212"/>
      <c r="Y66" s="212"/>
    </row>
    <row r="67" spans="1:26" ht="15.75" thickBot="1" x14ac:dyDescent="0.3">
      <c r="A67" s="224">
        <v>20</v>
      </c>
      <c r="B67" s="24"/>
      <c r="C67" s="178" t="str">
        <f>IFERROR(VLOOKUP(B67,Deelnemersoverzicht!B$7:C$21,2,0),"")</f>
        <v/>
      </c>
      <c r="D67" s="448" t="str">
        <f>IFERROR(VLOOKUP(B67,Deelnemersoverzicht!$B$7:$E$21,4,0),"")</f>
        <v/>
      </c>
      <c r="E67" s="481"/>
      <c r="F67" s="482"/>
      <c r="G67" s="482"/>
      <c r="H67" s="482"/>
      <c r="I67" s="482"/>
      <c r="J67" s="482"/>
      <c r="K67" s="482"/>
      <c r="L67" s="482"/>
      <c r="M67" s="483"/>
      <c r="N67" s="33"/>
      <c r="O67" s="34"/>
      <c r="P67" s="185">
        <f t="shared" si="11"/>
        <v>0</v>
      </c>
      <c r="Q67" s="334"/>
      <c r="R67" s="332">
        <f t="shared" si="7"/>
        <v>0</v>
      </c>
      <c r="S67" s="203">
        <f t="shared" si="8"/>
        <v>0</v>
      </c>
      <c r="T67" s="205">
        <f t="shared" si="9"/>
        <v>0</v>
      </c>
      <c r="U67" s="202">
        <f t="shared" si="10"/>
        <v>0</v>
      </c>
      <c r="V67" s="202"/>
      <c r="W67" s="212"/>
      <c r="X67" s="212"/>
      <c r="Y67" s="212"/>
    </row>
    <row r="68" spans="1:26" ht="15.75" thickBot="1" x14ac:dyDescent="0.3">
      <c r="A68" s="398"/>
      <c r="B68" s="238" t="s">
        <v>133</v>
      </c>
      <c r="C68" s="225"/>
      <c r="D68" s="413"/>
      <c r="E68" s="512"/>
      <c r="F68" s="513"/>
      <c r="G68" s="513"/>
      <c r="H68" s="513"/>
      <c r="I68" s="513"/>
      <c r="J68" s="513"/>
      <c r="K68" s="513"/>
      <c r="L68" s="513"/>
      <c r="M68" s="514"/>
      <c r="N68" s="238"/>
      <c r="O68" s="400"/>
      <c r="P68" s="335">
        <f>SUM(P48:P67)</f>
        <v>0</v>
      </c>
      <c r="Q68" s="400"/>
      <c r="R68" s="400"/>
      <c r="S68" s="449">
        <f>SUM(S48:S67)</f>
        <v>0</v>
      </c>
      <c r="T68" s="207">
        <f>SUM(T48:T67)</f>
        <v>0</v>
      </c>
      <c r="U68" s="211"/>
      <c r="V68" s="211"/>
      <c r="W68" s="212"/>
      <c r="X68" s="212"/>
      <c r="Y68" s="212"/>
    </row>
    <row r="69" spans="1:26" x14ac:dyDescent="0.25">
      <c r="A69" s="405"/>
      <c r="B69" s="405"/>
      <c r="C69" s="226"/>
      <c r="D69" s="414"/>
      <c r="F69" s="405"/>
      <c r="G69" s="405"/>
      <c r="H69" s="211"/>
      <c r="I69" s="211"/>
      <c r="J69" s="211"/>
      <c r="K69" s="211"/>
      <c r="L69" s="211"/>
      <c r="M69" s="211"/>
      <c r="N69" s="211"/>
      <c r="O69" s="211"/>
      <c r="P69" s="211"/>
      <c r="Q69" s="211"/>
      <c r="R69" s="211"/>
      <c r="S69" s="211"/>
      <c r="T69" s="211"/>
      <c r="U69" s="211"/>
      <c r="V69" s="211"/>
      <c r="W69" s="211"/>
      <c r="X69" s="212"/>
      <c r="Y69" s="212"/>
      <c r="Z69" s="212"/>
    </row>
    <row r="70" spans="1:26" ht="12.75" customHeight="1" x14ac:dyDescent="0.25">
      <c r="A70" s="211"/>
      <c r="B70" s="211"/>
      <c r="C70" s="211"/>
      <c r="D70" s="211"/>
      <c r="E70" s="211"/>
      <c r="F70" s="211"/>
      <c r="G70" s="211"/>
      <c r="H70" s="211"/>
      <c r="I70" s="211"/>
      <c r="J70" s="211"/>
      <c r="K70" s="211"/>
      <c r="L70" s="211"/>
      <c r="M70" s="211"/>
      <c r="N70" s="211"/>
      <c r="O70" s="211"/>
      <c r="P70" s="211"/>
      <c r="Q70" s="211"/>
      <c r="R70" s="211"/>
      <c r="S70" s="211"/>
      <c r="T70" s="211"/>
      <c r="U70" s="211"/>
      <c r="V70" s="211"/>
      <c r="W70" s="211"/>
      <c r="X70" s="212"/>
      <c r="Y70" s="212"/>
      <c r="Z70" s="212"/>
    </row>
    <row r="71" spans="1:26" x14ac:dyDescent="0.25">
      <c r="A71" s="227" t="s">
        <v>140</v>
      </c>
      <c r="B71" s="397"/>
      <c r="C71" s="211"/>
      <c r="D71" s="211"/>
      <c r="E71" s="211"/>
      <c r="F71" s="211"/>
      <c r="G71" s="211"/>
      <c r="H71" s="211"/>
      <c r="I71" s="211"/>
      <c r="J71" s="211"/>
      <c r="K71" s="211"/>
      <c r="L71" s="211"/>
      <c r="M71" s="211"/>
      <c r="N71" s="211"/>
      <c r="O71" s="211"/>
      <c r="P71" s="211"/>
      <c r="Q71" s="211"/>
      <c r="R71" s="211"/>
      <c r="S71" s="211"/>
      <c r="T71" s="211"/>
      <c r="U71" s="211"/>
      <c r="V71" s="211"/>
      <c r="W71" s="211"/>
      <c r="X71" s="212"/>
      <c r="Y71" s="212"/>
      <c r="Z71" s="212"/>
    </row>
    <row r="72" spans="1:26" ht="6" customHeight="1" thickBot="1" x14ac:dyDescent="0.3">
      <c r="A72" s="397"/>
      <c r="B72" s="397"/>
      <c r="C72" s="211"/>
      <c r="D72" s="211"/>
      <c r="E72" s="211"/>
      <c r="F72" s="211"/>
      <c r="G72" s="211"/>
      <c r="H72" s="211"/>
      <c r="I72" s="211"/>
      <c r="J72" s="211"/>
      <c r="K72" s="211"/>
      <c r="L72" s="211"/>
      <c r="M72" s="211"/>
      <c r="N72" s="211"/>
      <c r="O72" s="211"/>
      <c r="P72" s="211"/>
      <c r="Q72" s="211"/>
      <c r="R72" s="211"/>
      <c r="S72" s="211"/>
      <c r="T72" s="211"/>
      <c r="U72" s="211"/>
      <c r="V72" s="211"/>
      <c r="W72" s="211"/>
      <c r="X72" s="212"/>
      <c r="Y72" s="212"/>
      <c r="Z72" s="212"/>
    </row>
    <row r="73" spans="1:26" ht="15" customHeight="1" x14ac:dyDescent="0.25">
      <c r="A73" s="576" t="s">
        <v>88</v>
      </c>
      <c r="B73" s="585" t="s">
        <v>89</v>
      </c>
      <c r="C73" s="585" t="s">
        <v>118</v>
      </c>
      <c r="D73" s="569" t="s">
        <v>189</v>
      </c>
      <c r="E73" s="634" t="s">
        <v>141</v>
      </c>
      <c r="F73" s="506"/>
      <c r="G73" s="506"/>
      <c r="H73" s="506"/>
      <c r="I73" s="506"/>
      <c r="J73" s="506"/>
      <c r="K73" s="506"/>
      <c r="L73" s="506"/>
      <c r="M73" s="506"/>
      <c r="N73" s="506"/>
      <c r="O73" s="635"/>
      <c r="P73" s="557" t="s">
        <v>142</v>
      </c>
      <c r="Q73" s="569" t="s">
        <v>129</v>
      </c>
      <c r="R73" s="569" t="s">
        <v>130</v>
      </c>
      <c r="S73" s="689" t="s">
        <v>131</v>
      </c>
      <c r="T73" s="640" t="s">
        <v>132</v>
      </c>
      <c r="U73" s="211"/>
      <c r="V73" s="211"/>
      <c r="W73" s="212"/>
      <c r="X73" s="212"/>
      <c r="Y73" s="212"/>
    </row>
    <row r="74" spans="1:26" ht="15.75" thickBot="1" x14ac:dyDescent="0.3">
      <c r="A74" s="577"/>
      <c r="B74" s="587"/>
      <c r="C74" s="587"/>
      <c r="D74" s="570"/>
      <c r="E74" s="636"/>
      <c r="F74" s="509"/>
      <c r="G74" s="509"/>
      <c r="H74" s="509"/>
      <c r="I74" s="509"/>
      <c r="J74" s="509"/>
      <c r="K74" s="509"/>
      <c r="L74" s="509"/>
      <c r="M74" s="509"/>
      <c r="N74" s="509"/>
      <c r="O74" s="637"/>
      <c r="P74" s="558"/>
      <c r="Q74" s="570"/>
      <c r="R74" s="570"/>
      <c r="S74" s="690"/>
      <c r="T74" s="641"/>
      <c r="U74" s="211"/>
      <c r="V74" s="211"/>
      <c r="W74" s="212"/>
      <c r="X74" s="212"/>
      <c r="Y74" s="212"/>
    </row>
    <row r="75" spans="1:26" x14ac:dyDescent="0.25">
      <c r="A75" s="415">
        <v>1</v>
      </c>
      <c r="B75" s="35"/>
      <c r="C75" s="178" t="str">
        <f>IFERROR(VLOOKUP(B75,Deelnemersoverzicht!B$7:C$21,2,0),"")</f>
        <v/>
      </c>
      <c r="D75" s="448" t="str">
        <f>IFERROR(VLOOKUP(B75,Deelnemersoverzicht!$B$7:$E$21,4,0),"")</f>
        <v/>
      </c>
      <c r="E75" s="475"/>
      <c r="F75" s="476"/>
      <c r="G75" s="476"/>
      <c r="H75" s="476"/>
      <c r="I75" s="476"/>
      <c r="J75" s="476"/>
      <c r="K75" s="476"/>
      <c r="L75" s="476"/>
      <c r="M75" s="476"/>
      <c r="N75" s="476"/>
      <c r="O75" s="477"/>
      <c r="P75" s="54"/>
      <c r="Q75" s="334" t="s">
        <v>190</v>
      </c>
      <c r="R75" s="332">
        <f t="shared" ref="R75:R89" si="12">IF(Q75="Test- en experimenteerinfra.",25%,0)</f>
        <v>0.25</v>
      </c>
      <c r="S75" s="203">
        <f t="shared" ref="S75:S89" si="13">+P75*R75</f>
        <v>0</v>
      </c>
      <c r="T75" s="205">
        <f t="shared" ref="T75:T89" si="14">IFERROR(P75*(D75+R75),0)</f>
        <v>0</v>
      </c>
      <c r="U75" s="211"/>
      <c r="V75" s="211"/>
      <c r="W75" s="212"/>
      <c r="X75" s="212"/>
      <c r="Y75" s="212"/>
    </row>
    <row r="76" spans="1:26" x14ac:dyDescent="0.25">
      <c r="A76" s="415">
        <v>2</v>
      </c>
      <c r="B76" s="23"/>
      <c r="C76" s="178" t="str">
        <f>IFERROR(VLOOKUP(B76,Deelnemersoverzicht!B$7:C$21,2,0),"")</f>
        <v/>
      </c>
      <c r="D76" s="448" t="str">
        <f>IFERROR(VLOOKUP(B76,Deelnemersoverzicht!$B$7:$E$21,4,0),"")</f>
        <v/>
      </c>
      <c r="E76" s="484"/>
      <c r="F76" s="485"/>
      <c r="G76" s="485"/>
      <c r="H76" s="485"/>
      <c r="I76" s="485"/>
      <c r="J76" s="485"/>
      <c r="K76" s="485"/>
      <c r="L76" s="485"/>
      <c r="M76" s="485"/>
      <c r="N76" s="485"/>
      <c r="O76" s="486"/>
      <c r="P76" s="55"/>
      <c r="Q76" s="334" t="s">
        <v>190</v>
      </c>
      <c r="R76" s="332">
        <f t="shared" si="12"/>
        <v>0.25</v>
      </c>
      <c r="S76" s="203">
        <f t="shared" si="13"/>
        <v>0</v>
      </c>
      <c r="T76" s="205">
        <f t="shared" si="14"/>
        <v>0</v>
      </c>
      <c r="U76" s="211"/>
      <c r="V76" s="211"/>
      <c r="W76" s="212"/>
      <c r="X76" s="212"/>
      <c r="Y76" s="212"/>
    </row>
    <row r="77" spans="1:26" x14ac:dyDescent="0.25">
      <c r="A77" s="415">
        <v>3</v>
      </c>
      <c r="B77" s="23"/>
      <c r="C77" s="178" t="str">
        <f>IFERROR(VLOOKUP(B77,Deelnemersoverzicht!B$7:C$21,2,0),"")</f>
        <v/>
      </c>
      <c r="D77" s="448" t="str">
        <f>IFERROR(VLOOKUP(B77,Deelnemersoverzicht!$B$7:$E$21,4,0),"")</f>
        <v/>
      </c>
      <c r="E77" s="484"/>
      <c r="F77" s="485"/>
      <c r="G77" s="485"/>
      <c r="H77" s="485"/>
      <c r="I77" s="485"/>
      <c r="J77" s="485"/>
      <c r="K77" s="485"/>
      <c r="L77" s="485"/>
      <c r="M77" s="485"/>
      <c r="N77" s="485"/>
      <c r="O77" s="486"/>
      <c r="P77" s="55"/>
      <c r="Q77" s="334" t="s">
        <v>190</v>
      </c>
      <c r="R77" s="332">
        <f t="shared" si="12"/>
        <v>0.25</v>
      </c>
      <c r="S77" s="203">
        <f t="shared" si="13"/>
        <v>0</v>
      </c>
      <c r="T77" s="205">
        <f t="shared" si="14"/>
        <v>0</v>
      </c>
      <c r="U77" s="211"/>
      <c r="V77" s="211"/>
      <c r="W77" s="212"/>
      <c r="X77" s="212"/>
      <c r="Y77" s="212"/>
    </row>
    <row r="78" spans="1:26" x14ac:dyDescent="0.25">
      <c r="A78" s="415">
        <v>4</v>
      </c>
      <c r="B78" s="23"/>
      <c r="C78" s="178" t="str">
        <f>IFERROR(VLOOKUP(B78,Deelnemersoverzicht!B$7:C$21,2,0),"")</f>
        <v/>
      </c>
      <c r="D78" s="448" t="str">
        <f>IFERROR(VLOOKUP(B78,Deelnemersoverzicht!$B$7:$E$21,4,0),"")</f>
        <v/>
      </c>
      <c r="E78" s="484"/>
      <c r="F78" s="485"/>
      <c r="G78" s="485"/>
      <c r="H78" s="485"/>
      <c r="I78" s="485"/>
      <c r="J78" s="485"/>
      <c r="K78" s="485"/>
      <c r="L78" s="485"/>
      <c r="M78" s="485"/>
      <c r="N78" s="485"/>
      <c r="O78" s="486"/>
      <c r="P78" s="55"/>
      <c r="Q78" s="334" t="s">
        <v>190</v>
      </c>
      <c r="R78" s="332">
        <f t="shared" si="12"/>
        <v>0.25</v>
      </c>
      <c r="S78" s="203">
        <f t="shared" si="13"/>
        <v>0</v>
      </c>
      <c r="T78" s="205">
        <f t="shared" si="14"/>
        <v>0</v>
      </c>
      <c r="U78" s="211"/>
      <c r="V78" s="211"/>
      <c r="W78" s="212"/>
      <c r="X78" s="212"/>
      <c r="Y78" s="212"/>
    </row>
    <row r="79" spans="1:26" x14ac:dyDescent="0.25">
      <c r="A79" s="415">
        <v>5</v>
      </c>
      <c r="B79" s="23"/>
      <c r="C79" s="178" t="str">
        <f>IFERROR(VLOOKUP(B79,Deelnemersoverzicht!B$7:C$21,2,0),"")</f>
        <v/>
      </c>
      <c r="D79" s="448" t="str">
        <f>IFERROR(VLOOKUP(B79,Deelnemersoverzicht!$B$7:$E$21,4,0),"")</f>
        <v/>
      </c>
      <c r="E79" s="484"/>
      <c r="F79" s="485"/>
      <c r="G79" s="485"/>
      <c r="H79" s="485"/>
      <c r="I79" s="485"/>
      <c r="J79" s="485"/>
      <c r="K79" s="485"/>
      <c r="L79" s="485"/>
      <c r="M79" s="485"/>
      <c r="N79" s="485"/>
      <c r="O79" s="486"/>
      <c r="P79" s="55"/>
      <c r="Q79" s="334" t="s">
        <v>190</v>
      </c>
      <c r="R79" s="332">
        <f t="shared" si="12"/>
        <v>0.25</v>
      </c>
      <c r="S79" s="203">
        <f t="shared" si="13"/>
        <v>0</v>
      </c>
      <c r="T79" s="205">
        <f t="shared" si="14"/>
        <v>0</v>
      </c>
      <c r="U79" s="211"/>
      <c r="V79" s="211"/>
      <c r="W79" s="212"/>
      <c r="X79" s="212"/>
      <c r="Y79" s="212"/>
    </row>
    <row r="80" spans="1:26" x14ac:dyDescent="0.25">
      <c r="A80" s="415">
        <v>6</v>
      </c>
      <c r="B80" s="23"/>
      <c r="C80" s="178" t="str">
        <f>IFERROR(VLOOKUP(B80,Deelnemersoverzicht!B$7:C$21,2,0),"")</f>
        <v/>
      </c>
      <c r="D80" s="448" t="str">
        <f>IFERROR(VLOOKUP(B80,Deelnemersoverzicht!$B$7:$E$21,4,0),"")</f>
        <v/>
      </c>
      <c r="E80" s="484"/>
      <c r="F80" s="485"/>
      <c r="G80" s="485"/>
      <c r="H80" s="485"/>
      <c r="I80" s="485"/>
      <c r="J80" s="485"/>
      <c r="K80" s="485"/>
      <c r="L80" s="485"/>
      <c r="M80" s="485"/>
      <c r="N80" s="485"/>
      <c r="O80" s="486"/>
      <c r="P80" s="55"/>
      <c r="Q80" s="334" t="s">
        <v>190</v>
      </c>
      <c r="R80" s="332">
        <f t="shared" si="12"/>
        <v>0.25</v>
      </c>
      <c r="S80" s="203">
        <f t="shared" si="13"/>
        <v>0</v>
      </c>
      <c r="T80" s="205">
        <f t="shared" si="14"/>
        <v>0</v>
      </c>
      <c r="U80" s="211"/>
      <c r="V80" s="211"/>
      <c r="W80" s="212"/>
      <c r="X80" s="212"/>
      <c r="Y80" s="212"/>
    </row>
    <row r="81" spans="1:26" x14ac:dyDescent="0.25">
      <c r="A81" s="415">
        <v>7</v>
      </c>
      <c r="B81" s="23"/>
      <c r="C81" s="178" t="str">
        <f>IFERROR(VLOOKUP(B81,Deelnemersoverzicht!B$7:C$21,2,0),"")</f>
        <v/>
      </c>
      <c r="D81" s="448" t="str">
        <f>IFERROR(VLOOKUP(B81,Deelnemersoverzicht!$B$7:$E$21,4,0),"")</f>
        <v/>
      </c>
      <c r="E81" s="484"/>
      <c r="F81" s="485"/>
      <c r="G81" s="485"/>
      <c r="H81" s="485"/>
      <c r="I81" s="485"/>
      <c r="J81" s="485"/>
      <c r="K81" s="485"/>
      <c r="L81" s="485"/>
      <c r="M81" s="485"/>
      <c r="N81" s="485"/>
      <c r="O81" s="486"/>
      <c r="P81" s="55"/>
      <c r="Q81" s="334" t="s">
        <v>190</v>
      </c>
      <c r="R81" s="332">
        <f t="shared" si="12"/>
        <v>0.25</v>
      </c>
      <c r="S81" s="203">
        <f t="shared" si="13"/>
        <v>0</v>
      </c>
      <c r="T81" s="205">
        <f t="shared" si="14"/>
        <v>0</v>
      </c>
      <c r="U81" s="211"/>
      <c r="V81" s="211"/>
      <c r="W81" s="212"/>
      <c r="X81" s="212"/>
      <c r="Y81" s="212"/>
    </row>
    <row r="82" spans="1:26" x14ac:dyDescent="0.25">
      <c r="A82" s="415">
        <v>8</v>
      </c>
      <c r="B82" s="23"/>
      <c r="C82" s="178" t="str">
        <f>IFERROR(VLOOKUP(B82,Deelnemersoverzicht!B$7:C$21,2,0),"")</f>
        <v/>
      </c>
      <c r="D82" s="448" t="str">
        <f>IFERROR(VLOOKUP(B82,Deelnemersoverzicht!$B$7:$E$21,4,0),"")</f>
        <v/>
      </c>
      <c r="E82" s="484"/>
      <c r="F82" s="485"/>
      <c r="G82" s="485"/>
      <c r="H82" s="485"/>
      <c r="I82" s="485"/>
      <c r="J82" s="485"/>
      <c r="K82" s="485"/>
      <c r="L82" s="485"/>
      <c r="M82" s="485"/>
      <c r="N82" s="485"/>
      <c r="O82" s="486"/>
      <c r="P82" s="55"/>
      <c r="Q82" s="334" t="s">
        <v>190</v>
      </c>
      <c r="R82" s="332">
        <f t="shared" si="12"/>
        <v>0.25</v>
      </c>
      <c r="S82" s="203">
        <f t="shared" si="13"/>
        <v>0</v>
      </c>
      <c r="T82" s="205">
        <f t="shared" si="14"/>
        <v>0</v>
      </c>
      <c r="U82" s="211"/>
      <c r="V82" s="211"/>
      <c r="W82" s="212"/>
      <c r="X82" s="212"/>
      <c r="Y82" s="212"/>
    </row>
    <row r="83" spans="1:26" x14ac:dyDescent="0.25">
      <c r="A83" s="415">
        <v>9</v>
      </c>
      <c r="B83" s="23"/>
      <c r="C83" s="178" t="str">
        <f>IFERROR(VLOOKUP(B83,Deelnemersoverzicht!B$7:C$21,2,0),"")</f>
        <v/>
      </c>
      <c r="D83" s="448" t="str">
        <f>IFERROR(VLOOKUP(B83,Deelnemersoverzicht!$B$7:$E$21,4,0),"")</f>
        <v/>
      </c>
      <c r="E83" s="484"/>
      <c r="F83" s="485"/>
      <c r="G83" s="485"/>
      <c r="H83" s="485"/>
      <c r="I83" s="485"/>
      <c r="J83" s="485"/>
      <c r="K83" s="485"/>
      <c r="L83" s="485"/>
      <c r="M83" s="485"/>
      <c r="N83" s="485"/>
      <c r="O83" s="486"/>
      <c r="P83" s="55"/>
      <c r="Q83" s="334" t="s">
        <v>190</v>
      </c>
      <c r="R83" s="332">
        <f t="shared" si="12"/>
        <v>0.25</v>
      </c>
      <c r="S83" s="203">
        <f t="shared" si="13"/>
        <v>0</v>
      </c>
      <c r="T83" s="205">
        <f t="shared" si="14"/>
        <v>0</v>
      </c>
      <c r="U83" s="211"/>
      <c r="V83" s="211"/>
      <c r="W83" s="212"/>
      <c r="X83" s="212"/>
      <c r="Y83" s="212"/>
    </row>
    <row r="84" spans="1:26" x14ac:dyDescent="0.25">
      <c r="A84" s="415">
        <v>10</v>
      </c>
      <c r="B84" s="23"/>
      <c r="C84" s="178" t="str">
        <f>IFERROR(VLOOKUP(B84,Deelnemersoverzicht!B$7:C$21,2,0),"")</f>
        <v/>
      </c>
      <c r="D84" s="448" t="str">
        <f>IFERROR(VLOOKUP(B84,Deelnemersoverzicht!$B$7:$E$21,4,0),"")</f>
        <v/>
      </c>
      <c r="E84" s="484"/>
      <c r="F84" s="485"/>
      <c r="G84" s="485"/>
      <c r="H84" s="485"/>
      <c r="I84" s="485"/>
      <c r="J84" s="485"/>
      <c r="K84" s="485"/>
      <c r="L84" s="485"/>
      <c r="M84" s="485"/>
      <c r="N84" s="485"/>
      <c r="O84" s="486"/>
      <c r="P84" s="55"/>
      <c r="Q84" s="334" t="s">
        <v>190</v>
      </c>
      <c r="R84" s="332">
        <f t="shared" si="12"/>
        <v>0.25</v>
      </c>
      <c r="S84" s="203">
        <f t="shared" si="13"/>
        <v>0</v>
      </c>
      <c r="T84" s="205">
        <f t="shared" si="14"/>
        <v>0</v>
      </c>
      <c r="U84" s="211"/>
      <c r="V84" s="211"/>
      <c r="W84" s="212"/>
      <c r="X84" s="212"/>
      <c r="Y84" s="212"/>
    </row>
    <row r="85" spans="1:26" x14ac:dyDescent="0.25">
      <c r="A85" s="415">
        <v>11</v>
      </c>
      <c r="B85" s="23"/>
      <c r="C85" s="178" t="str">
        <f>IFERROR(VLOOKUP(B85,Deelnemersoverzicht!B$7:C$21,2,0),"")</f>
        <v/>
      </c>
      <c r="D85" s="448" t="str">
        <f>IFERROR(VLOOKUP(B85,Deelnemersoverzicht!$B$7:$E$21,4,0),"")</f>
        <v/>
      </c>
      <c r="E85" s="484"/>
      <c r="F85" s="485"/>
      <c r="G85" s="485"/>
      <c r="H85" s="485"/>
      <c r="I85" s="485"/>
      <c r="J85" s="485"/>
      <c r="K85" s="485"/>
      <c r="L85" s="485"/>
      <c r="M85" s="485"/>
      <c r="N85" s="485"/>
      <c r="O85" s="486"/>
      <c r="P85" s="55"/>
      <c r="Q85" s="334"/>
      <c r="R85" s="332">
        <f t="shared" si="12"/>
        <v>0</v>
      </c>
      <c r="S85" s="203">
        <f t="shared" si="13"/>
        <v>0</v>
      </c>
      <c r="T85" s="205">
        <f t="shared" si="14"/>
        <v>0</v>
      </c>
      <c r="U85" s="211"/>
      <c r="V85" s="211"/>
      <c r="W85" s="212"/>
      <c r="X85" s="212"/>
      <c r="Y85" s="212"/>
    </row>
    <row r="86" spans="1:26" x14ac:dyDescent="0.25">
      <c r="A86" s="415">
        <v>12</v>
      </c>
      <c r="B86" s="23"/>
      <c r="C86" s="178" t="str">
        <f>IFERROR(VLOOKUP(B86,Deelnemersoverzicht!B$7:C$21,2,0),"")</f>
        <v/>
      </c>
      <c r="D86" s="448" t="str">
        <f>IFERROR(VLOOKUP(B86,Deelnemersoverzicht!$B$7:$E$21,4,0),"")</f>
        <v/>
      </c>
      <c r="E86" s="484"/>
      <c r="F86" s="485"/>
      <c r="G86" s="485"/>
      <c r="H86" s="485"/>
      <c r="I86" s="485"/>
      <c r="J86" s="485"/>
      <c r="K86" s="485"/>
      <c r="L86" s="485"/>
      <c r="M86" s="485"/>
      <c r="N86" s="485"/>
      <c r="O86" s="486"/>
      <c r="P86" s="55"/>
      <c r="Q86" s="334"/>
      <c r="R86" s="332">
        <f t="shared" si="12"/>
        <v>0</v>
      </c>
      <c r="S86" s="203">
        <f t="shared" si="13"/>
        <v>0</v>
      </c>
      <c r="T86" s="205">
        <f t="shared" si="14"/>
        <v>0</v>
      </c>
      <c r="U86" s="211"/>
      <c r="V86" s="211"/>
      <c r="W86" s="212"/>
      <c r="X86" s="212"/>
      <c r="Y86" s="212"/>
    </row>
    <row r="87" spans="1:26" x14ac:dyDescent="0.25">
      <c r="A87" s="415">
        <v>13</v>
      </c>
      <c r="B87" s="23"/>
      <c r="C87" s="178" t="str">
        <f>IFERROR(VLOOKUP(B87,Deelnemersoverzicht!B$7:C$21,2,0),"")</f>
        <v/>
      </c>
      <c r="D87" s="448" t="str">
        <f>IFERROR(VLOOKUP(B87,Deelnemersoverzicht!$B$7:$E$21,4,0),"")</f>
        <v/>
      </c>
      <c r="E87" s="484"/>
      <c r="F87" s="485"/>
      <c r="G87" s="485"/>
      <c r="H87" s="485"/>
      <c r="I87" s="485"/>
      <c r="J87" s="485"/>
      <c r="K87" s="485"/>
      <c r="L87" s="485"/>
      <c r="M87" s="485"/>
      <c r="N87" s="485"/>
      <c r="O87" s="486"/>
      <c r="P87" s="55"/>
      <c r="Q87" s="334"/>
      <c r="R87" s="332">
        <f t="shared" si="12"/>
        <v>0</v>
      </c>
      <c r="S87" s="203">
        <f t="shared" si="13"/>
        <v>0</v>
      </c>
      <c r="T87" s="205">
        <f t="shared" si="14"/>
        <v>0</v>
      </c>
      <c r="U87" s="211"/>
      <c r="V87" s="211"/>
      <c r="W87" s="212"/>
      <c r="X87" s="212"/>
      <c r="Y87" s="212"/>
    </row>
    <row r="88" spans="1:26" x14ac:dyDescent="0.25">
      <c r="A88" s="415">
        <v>14</v>
      </c>
      <c r="B88" s="23"/>
      <c r="C88" s="178" t="str">
        <f>IFERROR(VLOOKUP(B88,Deelnemersoverzicht!B$7:C$21,2,0),"")</f>
        <v/>
      </c>
      <c r="D88" s="448" t="str">
        <f>IFERROR(VLOOKUP(B88,Deelnemersoverzicht!$B$7:$E$21,4,0),"")</f>
        <v/>
      </c>
      <c r="E88" s="484"/>
      <c r="F88" s="485"/>
      <c r="G88" s="485"/>
      <c r="H88" s="485"/>
      <c r="I88" s="485"/>
      <c r="J88" s="485"/>
      <c r="K88" s="485"/>
      <c r="L88" s="485"/>
      <c r="M88" s="485"/>
      <c r="N88" s="485"/>
      <c r="O88" s="486"/>
      <c r="P88" s="56"/>
      <c r="Q88" s="334"/>
      <c r="R88" s="332">
        <f t="shared" si="12"/>
        <v>0</v>
      </c>
      <c r="S88" s="203">
        <f t="shared" si="13"/>
        <v>0</v>
      </c>
      <c r="T88" s="205">
        <f t="shared" si="14"/>
        <v>0</v>
      </c>
      <c r="U88" s="211"/>
      <c r="V88" s="211"/>
      <c r="W88" s="212"/>
      <c r="X88" s="212"/>
      <c r="Y88" s="212"/>
    </row>
    <row r="89" spans="1:26" ht="15.75" thickBot="1" x14ac:dyDescent="0.3">
      <c r="A89" s="415">
        <v>15</v>
      </c>
      <c r="B89" s="23"/>
      <c r="C89" s="178" t="str">
        <f>IFERROR(VLOOKUP(B89,Deelnemersoverzicht!B$7:C$21,2,0),"")</f>
        <v/>
      </c>
      <c r="D89" s="448" t="str">
        <f>IFERROR(VLOOKUP(B89,Deelnemersoverzicht!$B$7:$E$21,4,0),"")</f>
        <v/>
      </c>
      <c r="E89" s="481"/>
      <c r="F89" s="482"/>
      <c r="G89" s="482"/>
      <c r="H89" s="482"/>
      <c r="I89" s="482"/>
      <c r="J89" s="482"/>
      <c r="K89" s="482"/>
      <c r="L89" s="482"/>
      <c r="M89" s="482"/>
      <c r="N89" s="482"/>
      <c r="O89" s="483"/>
      <c r="P89" s="56"/>
      <c r="Q89" s="334"/>
      <c r="R89" s="332">
        <f t="shared" si="12"/>
        <v>0</v>
      </c>
      <c r="S89" s="203">
        <f t="shared" si="13"/>
        <v>0</v>
      </c>
      <c r="T89" s="205">
        <f t="shared" si="14"/>
        <v>0</v>
      </c>
      <c r="U89" s="211"/>
      <c r="V89" s="211"/>
      <c r="W89" s="212"/>
      <c r="X89" s="212"/>
      <c r="Y89" s="212"/>
    </row>
    <row r="90" spans="1:26" ht="15.75" thickBot="1" x14ac:dyDescent="0.3">
      <c r="A90" s="228"/>
      <c r="B90" s="229" t="s">
        <v>143</v>
      </c>
      <c r="C90" s="225"/>
      <c r="D90" s="413"/>
      <c r="E90" s="230"/>
      <c r="F90" s="231"/>
      <c r="G90" s="231"/>
      <c r="H90" s="450"/>
      <c r="I90" s="450"/>
      <c r="J90" s="450"/>
      <c r="K90" s="450"/>
      <c r="L90" s="450"/>
      <c r="M90" s="450"/>
      <c r="N90" s="450"/>
      <c r="O90" s="450"/>
      <c r="P90" s="190">
        <f>SUM(P74:P89)</f>
        <v>0</v>
      </c>
      <c r="Q90" s="190"/>
      <c r="R90" s="190"/>
      <c r="S90" s="208">
        <f>SUM(S75:S89)</f>
        <v>0</v>
      </c>
      <c r="T90" s="209">
        <f>SUM(T75:T89)</f>
        <v>0</v>
      </c>
      <c r="U90" s="211"/>
      <c r="V90" s="211"/>
      <c r="W90" s="416"/>
      <c r="X90" s="416"/>
      <c r="Y90" s="212"/>
    </row>
    <row r="91" spans="1:26" ht="9.75" customHeight="1" x14ac:dyDescent="0.25">
      <c r="A91" s="397"/>
      <c r="B91" s="397"/>
      <c r="C91" s="397"/>
      <c r="D91" s="397"/>
      <c r="E91" s="397"/>
      <c r="F91" s="397"/>
      <c r="G91" s="397"/>
      <c r="H91" s="397"/>
      <c r="I91" s="397"/>
      <c r="J91" s="397"/>
      <c r="K91" s="397"/>
      <c r="L91" s="397"/>
      <c r="M91" s="397"/>
      <c r="N91" s="397"/>
      <c r="O91" s="397"/>
      <c r="P91" s="397"/>
      <c r="Q91" s="397"/>
      <c r="R91" s="397"/>
      <c r="S91" s="397"/>
      <c r="T91" s="397"/>
      <c r="U91" s="397"/>
      <c r="V91" s="211"/>
      <c r="W91" s="211"/>
      <c r="X91" s="212"/>
      <c r="Y91" s="212"/>
      <c r="Z91" s="212"/>
    </row>
    <row r="92" spans="1:26" x14ac:dyDescent="0.25">
      <c r="A92" s="232" t="s">
        <v>144</v>
      </c>
      <c r="B92" s="397"/>
      <c r="C92" s="397"/>
      <c r="D92" s="397"/>
      <c r="E92" s="397"/>
      <c r="F92" s="397"/>
      <c r="G92" s="397"/>
      <c r="H92" s="397"/>
      <c r="I92" s="397"/>
      <c r="J92" s="397"/>
      <c r="K92" s="397"/>
      <c r="L92" s="397"/>
      <c r="M92" s="397"/>
      <c r="N92" s="397"/>
      <c r="O92" s="397"/>
      <c r="P92" s="397"/>
      <c r="Q92" s="397"/>
      <c r="R92" s="397"/>
      <c r="S92" s="397"/>
      <c r="T92" s="397"/>
      <c r="U92" s="397"/>
      <c r="V92" s="211"/>
      <c r="W92" s="211"/>
      <c r="X92" s="212"/>
      <c r="Y92" s="212"/>
      <c r="Z92" s="212"/>
    </row>
    <row r="93" spans="1:26" ht="6" customHeight="1" thickBot="1" x14ac:dyDescent="0.3">
      <c r="A93" s="232"/>
      <c r="B93" s="397"/>
      <c r="C93" s="397"/>
      <c r="D93" s="397"/>
      <c r="E93" s="397"/>
      <c r="F93" s="397"/>
      <c r="G93" s="397"/>
      <c r="H93" s="397"/>
      <c r="I93" s="397"/>
      <c r="J93" s="397"/>
      <c r="K93" s="397"/>
      <c r="L93" s="397"/>
      <c r="M93" s="397"/>
      <c r="N93" s="397"/>
      <c r="O93" s="397"/>
      <c r="P93" s="397"/>
      <c r="Q93" s="397"/>
      <c r="R93" s="397"/>
      <c r="S93" s="397"/>
      <c r="T93" s="397"/>
      <c r="U93" s="397"/>
      <c r="V93" s="211"/>
      <c r="W93" s="211"/>
      <c r="X93" s="212"/>
      <c r="Y93" s="212"/>
      <c r="Z93" s="212"/>
    </row>
    <row r="94" spans="1:26" ht="15" customHeight="1" x14ac:dyDescent="0.25">
      <c r="A94" s="578" t="s">
        <v>88</v>
      </c>
      <c r="B94" s="585" t="s">
        <v>89</v>
      </c>
      <c r="C94" s="585" t="s">
        <v>118</v>
      </c>
      <c r="D94" s="569" t="s">
        <v>189</v>
      </c>
      <c r="E94" s="602" t="s">
        <v>145</v>
      </c>
      <c r="F94" s="691"/>
      <c r="G94" s="603"/>
      <c r="H94" s="602" t="s">
        <v>146</v>
      </c>
      <c r="I94" s="603"/>
      <c r="J94" s="599" t="s">
        <v>147</v>
      </c>
      <c r="K94" s="563" t="s">
        <v>148</v>
      </c>
      <c r="L94" s="560" t="s">
        <v>149</v>
      </c>
      <c r="M94" s="560" t="s">
        <v>150</v>
      </c>
      <c r="N94" s="560" t="s">
        <v>151</v>
      </c>
      <c r="O94" s="560" t="s">
        <v>152</v>
      </c>
      <c r="P94" s="616" t="s">
        <v>153</v>
      </c>
      <c r="Q94" s="569" t="s">
        <v>129</v>
      </c>
      <c r="R94" s="569" t="s">
        <v>130</v>
      </c>
      <c r="S94" s="682" t="s">
        <v>131</v>
      </c>
      <c r="T94" s="640" t="s">
        <v>132</v>
      </c>
      <c r="U94" s="211"/>
      <c r="V94" s="211"/>
      <c r="W94" s="416"/>
      <c r="X94" s="416"/>
      <c r="Y94" s="212"/>
    </row>
    <row r="95" spans="1:26" ht="15" customHeight="1" x14ac:dyDescent="0.25">
      <c r="A95" s="579"/>
      <c r="B95" s="586"/>
      <c r="C95" s="586"/>
      <c r="D95" s="571"/>
      <c r="E95" s="604"/>
      <c r="F95" s="692"/>
      <c r="G95" s="605"/>
      <c r="H95" s="604"/>
      <c r="I95" s="605"/>
      <c r="J95" s="600"/>
      <c r="K95" s="564"/>
      <c r="L95" s="561"/>
      <c r="M95" s="561"/>
      <c r="N95" s="561"/>
      <c r="O95" s="561"/>
      <c r="P95" s="617"/>
      <c r="Q95" s="571"/>
      <c r="R95" s="571"/>
      <c r="S95" s="683"/>
      <c r="T95" s="642"/>
      <c r="U95" s="211"/>
      <c r="V95" s="211"/>
      <c r="W95" s="416"/>
      <c r="X95" s="416"/>
      <c r="Y95" s="212"/>
    </row>
    <row r="96" spans="1:26" ht="15" customHeight="1" thickBot="1" x14ac:dyDescent="0.3">
      <c r="A96" s="580"/>
      <c r="B96" s="587"/>
      <c r="C96" s="587"/>
      <c r="D96" s="570"/>
      <c r="E96" s="606"/>
      <c r="F96" s="693"/>
      <c r="G96" s="607"/>
      <c r="H96" s="606"/>
      <c r="I96" s="607"/>
      <c r="J96" s="601"/>
      <c r="K96" s="565"/>
      <c r="L96" s="562"/>
      <c r="M96" s="562"/>
      <c r="N96" s="562"/>
      <c r="O96" s="562"/>
      <c r="P96" s="618"/>
      <c r="Q96" s="570"/>
      <c r="R96" s="570"/>
      <c r="S96" s="684"/>
      <c r="T96" s="641"/>
      <c r="U96" s="211"/>
      <c r="V96" s="211"/>
      <c r="W96" s="416"/>
      <c r="X96" s="416"/>
      <c r="Y96" s="212"/>
    </row>
    <row r="97" spans="1:25" x14ac:dyDescent="0.25">
      <c r="A97" s="415">
        <v>1</v>
      </c>
      <c r="B97" s="35"/>
      <c r="C97" s="178" t="str">
        <f>IFERROR(VLOOKUP(B97,Deelnemersoverzicht!B$7:C$21,2,0),"")</f>
        <v/>
      </c>
      <c r="D97" s="448" t="str">
        <f>IFERROR(VLOOKUP(B97,Deelnemersoverzicht!$B$7:$E$21,4,0),"")</f>
        <v/>
      </c>
      <c r="E97" s="694"/>
      <c r="F97" s="695"/>
      <c r="G97" s="696"/>
      <c r="H97" s="583"/>
      <c r="I97" s="584"/>
      <c r="J97" s="417"/>
      <c r="K97" s="418"/>
      <c r="L97" s="417"/>
      <c r="M97" s="417"/>
      <c r="N97" s="417"/>
      <c r="O97" s="417"/>
      <c r="P97" s="419">
        <f t="shared" ref="P97:P109" si="15">SUM(K97:O97)</f>
        <v>0</v>
      </c>
      <c r="Q97" s="334" t="s">
        <v>190</v>
      </c>
      <c r="R97" s="332">
        <f t="shared" ref="R97:R111" si="16">IF(Q97="Test- en experimenteerinfra.",25%,0)</f>
        <v>0.25</v>
      </c>
      <c r="S97" s="203">
        <f t="shared" ref="S97:S111" si="17">+P97*R97</f>
        <v>0</v>
      </c>
      <c r="T97" s="205">
        <f t="shared" ref="T97:T111" si="18">IFERROR(P97*(D97+R97),0)</f>
        <v>0</v>
      </c>
      <c r="U97" s="211"/>
      <c r="V97" s="211"/>
      <c r="W97" s="416"/>
      <c r="X97" s="416"/>
      <c r="Y97" s="212"/>
    </row>
    <row r="98" spans="1:25" x14ac:dyDescent="0.25">
      <c r="A98" s="415">
        <v>2</v>
      </c>
      <c r="B98" s="23"/>
      <c r="C98" s="179" t="str">
        <f>IFERROR(VLOOKUP(B98,Deelnemersoverzicht!B$7:C$21,2,0),"")</f>
        <v/>
      </c>
      <c r="D98" s="448" t="str">
        <f>IFERROR(VLOOKUP(B98,Deelnemersoverzicht!$B$7:$E$21,4,0),"")</f>
        <v/>
      </c>
      <c r="E98" s="675"/>
      <c r="F98" s="676"/>
      <c r="G98" s="677"/>
      <c r="H98" s="566"/>
      <c r="I98" s="567"/>
      <c r="J98" s="420"/>
      <c r="K98" s="421"/>
      <c r="L98" s="420"/>
      <c r="M98" s="420"/>
      <c r="N98" s="420"/>
      <c r="O98" s="420"/>
      <c r="P98" s="419">
        <f t="shared" si="15"/>
        <v>0</v>
      </c>
      <c r="Q98" s="334" t="s">
        <v>190</v>
      </c>
      <c r="R98" s="332">
        <f t="shared" si="16"/>
        <v>0.25</v>
      </c>
      <c r="S98" s="203">
        <f t="shared" si="17"/>
        <v>0</v>
      </c>
      <c r="T98" s="205">
        <f t="shared" si="18"/>
        <v>0</v>
      </c>
      <c r="U98" s="211"/>
      <c r="V98" s="211"/>
      <c r="W98" s="416"/>
      <c r="X98" s="416"/>
      <c r="Y98" s="212"/>
    </row>
    <row r="99" spans="1:25" x14ac:dyDescent="0.25">
      <c r="A99" s="415">
        <v>3</v>
      </c>
      <c r="B99" s="23"/>
      <c r="C99" s="179" t="str">
        <f>IFERROR(VLOOKUP(B99,Deelnemersoverzicht!B$7:C$21,2,0),"")</f>
        <v/>
      </c>
      <c r="D99" s="448" t="str">
        <f>IFERROR(VLOOKUP(B99,Deelnemersoverzicht!$B$7:$E$21,4,0),"")</f>
        <v/>
      </c>
      <c r="E99" s="675"/>
      <c r="F99" s="676"/>
      <c r="G99" s="677"/>
      <c r="H99" s="566"/>
      <c r="I99" s="567"/>
      <c r="J99" s="420"/>
      <c r="K99" s="421"/>
      <c r="L99" s="420"/>
      <c r="M99" s="420"/>
      <c r="N99" s="420"/>
      <c r="O99" s="420"/>
      <c r="P99" s="419">
        <f t="shared" si="15"/>
        <v>0</v>
      </c>
      <c r="Q99" s="334" t="s">
        <v>190</v>
      </c>
      <c r="R99" s="332">
        <f t="shared" si="16"/>
        <v>0.25</v>
      </c>
      <c r="S99" s="203">
        <f t="shared" si="17"/>
        <v>0</v>
      </c>
      <c r="T99" s="205">
        <f t="shared" si="18"/>
        <v>0</v>
      </c>
      <c r="U99" s="211"/>
      <c r="V99" s="211"/>
      <c r="W99" s="416"/>
      <c r="X99" s="416"/>
      <c r="Y99" s="212"/>
    </row>
    <row r="100" spans="1:25" x14ac:dyDescent="0.25">
      <c r="A100" s="415">
        <v>4</v>
      </c>
      <c r="B100" s="23"/>
      <c r="C100" s="179" t="str">
        <f>IFERROR(VLOOKUP(B100,Deelnemersoverzicht!B$7:C$21,2,0),"")</f>
        <v/>
      </c>
      <c r="D100" s="448" t="str">
        <f>IFERROR(VLOOKUP(B100,Deelnemersoverzicht!$B$7:$E$21,4,0),"")</f>
        <v/>
      </c>
      <c r="E100" s="675"/>
      <c r="F100" s="676"/>
      <c r="G100" s="677"/>
      <c r="H100" s="566"/>
      <c r="I100" s="567"/>
      <c r="J100" s="420"/>
      <c r="K100" s="421"/>
      <c r="L100" s="420"/>
      <c r="M100" s="420"/>
      <c r="N100" s="420"/>
      <c r="O100" s="420"/>
      <c r="P100" s="419">
        <f t="shared" si="15"/>
        <v>0</v>
      </c>
      <c r="Q100" s="334" t="s">
        <v>190</v>
      </c>
      <c r="R100" s="332">
        <f t="shared" si="16"/>
        <v>0.25</v>
      </c>
      <c r="S100" s="203">
        <f t="shared" si="17"/>
        <v>0</v>
      </c>
      <c r="T100" s="205">
        <f t="shared" si="18"/>
        <v>0</v>
      </c>
      <c r="U100" s="211"/>
      <c r="V100" s="211"/>
      <c r="W100" s="416"/>
      <c r="X100" s="416"/>
      <c r="Y100" s="212"/>
    </row>
    <row r="101" spans="1:25" x14ac:dyDescent="0.25">
      <c r="A101" s="415">
        <v>5</v>
      </c>
      <c r="B101" s="23"/>
      <c r="C101" s="179" t="str">
        <f>IFERROR(VLOOKUP(B101,Deelnemersoverzicht!B$7:C$21,2,0),"")</f>
        <v/>
      </c>
      <c r="D101" s="448" t="str">
        <f>IFERROR(VLOOKUP(B101,Deelnemersoverzicht!$B$7:$E$21,4,0),"")</f>
        <v/>
      </c>
      <c r="E101" s="675"/>
      <c r="F101" s="676"/>
      <c r="G101" s="677"/>
      <c r="H101" s="566"/>
      <c r="I101" s="567"/>
      <c r="J101" s="420"/>
      <c r="K101" s="421"/>
      <c r="L101" s="420"/>
      <c r="M101" s="420"/>
      <c r="N101" s="420"/>
      <c r="O101" s="420"/>
      <c r="P101" s="419">
        <f t="shared" si="15"/>
        <v>0</v>
      </c>
      <c r="Q101" s="334" t="s">
        <v>190</v>
      </c>
      <c r="R101" s="332">
        <f t="shared" si="16"/>
        <v>0.25</v>
      </c>
      <c r="S101" s="203">
        <f t="shared" si="17"/>
        <v>0</v>
      </c>
      <c r="T101" s="205">
        <f t="shared" si="18"/>
        <v>0</v>
      </c>
      <c r="U101" s="211"/>
      <c r="V101" s="211"/>
      <c r="W101" s="416"/>
      <c r="X101" s="416"/>
      <c r="Y101" s="212"/>
    </row>
    <row r="102" spans="1:25" x14ac:dyDescent="0.25">
      <c r="A102" s="415">
        <v>6</v>
      </c>
      <c r="B102" s="23"/>
      <c r="C102" s="179" t="str">
        <f>IFERROR(VLOOKUP(B102,Deelnemersoverzicht!B$7:C$21,2,0),"")</f>
        <v/>
      </c>
      <c r="D102" s="448" t="str">
        <f>IFERROR(VLOOKUP(B102,Deelnemersoverzicht!$B$7:$E$21,4,0),"")</f>
        <v/>
      </c>
      <c r="E102" s="675"/>
      <c r="F102" s="676"/>
      <c r="G102" s="677"/>
      <c r="H102" s="566"/>
      <c r="I102" s="567"/>
      <c r="J102" s="420"/>
      <c r="K102" s="421"/>
      <c r="L102" s="420"/>
      <c r="M102" s="420"/>
      <c r="N102" s="420"/>
      <c r="O102" s="420"/>
      <c r="P102" s="419">
        <f t="shared" si="15"/>
        <v>0</v>
      </c>
      <c r="Q102" s="334" t="s">
        <v>190</v>
      </c>
      <c r="R102" s="332">
        <f t="shared" si="16"/>
        <v>0.25</v>
      </c>
      <c r="S102" s="203">
        <f t="shared" si="17"/>
        <v>0</v>
      </c>
      <c r="T102" s="205">
        <f t="shared" si="18"/>
        <v>0</v>
      </c>
      <c r="U102" s="211"/>
      <c r="V102" s="211"/>
      <c r="W102" s="416"/>
      <c r="X102" s="416"/>
      <c r="Y102" s="212"/>
    </row>
    <row r="103" spans="1:25" x14ac:dyDescent="0.25">
      <c r="A103" s="415">
        <v>7</v>
      </c>
      <c r="B103" s="23"/>
      <c r="C103" s="179" t="str">
        <f>IFERROR(VLOOKUP(B103,Deelnemersoverzicht!B$7:C$21,2,0),"")</f>
        <v/>
      </c>
      <c r="D103" s="448" t="str">
        <f>IFERROR(VLOOKUP(B103,Deelnemersoverzicht!$B$7:$E$21,4,0),"")</f>
        <v/>
      </c>
      <c r="E103" s="675"/>
      <c r="F103" s="676"/>
      <c r="G103" s="677"/>
      <c r="H103" s="566"/>
      <c r="I103" s="567"/>
      <c r="J103" s="420"/>
      <c r="K103" s="421"/>
      <c r="L103" s="420"/>
      <c r="M103" s="420"/>
      <c r="N103" s="420"/>
      <c r="O103" s="420"/>
      <c r="P103" s="419">
        <f t="shared" si="15"/>
        <v>0</v>
      </c>
      <c r="Q103" s="334" t="s">
        <v>190</v>
      </c>
      <c r="R103" s="332">
        <f t="shared" si="16"/>
        <v>0.25</v>
      </c>
      <c r="S103" s="203">
        <f t="shared" si="17"/>
        <v>0</v>
      </c>
      <c r="T103" s="205">
        <f t="shared" si="18"/>
        <v>0</v>
      </c>
      <c r="U103" s="211"/>
      <c r="V103" s="211"/>
      <c r="W103" s="416"/>
      <c r="X103" s="416"/>
      <c r="Y103" s="212"/>
    </row>
    <row r="104" spans="1:25" x14ac:dyDescent="0.25">
      <c r="A104" s="415">
        <v>8</v>
      </c>
      <c r="B104" s="23"/>
      <c r="C104" s="179" t="str">
        <f>IFERROR(VLOOKUP(B104,Deelnemersoverzicht!B$7:C$21,2,0),"")</f>
        <v/>
      </c>
      <c r="D104" s="448" t="str">
        <f>IFERROR(VLOOKUP(B104,Deelnemersoverzicht!$B$7:$E$21,4,0),"")</f>
        <v/>
      </c>
      <c r="E104" s="675"/>
      <c r="F104" s="676"/>
      <c r="G104" s="677"/>
      <c r="H104" s="566"/>
      <c r="I104" s="567"/>
      <c r="J104" s="420"/>
      <c r="K104" s="421"/>
      <c r="L104" s="420"/>
      <c r="M104" s="420"/>
      <c r="N104" s="420"/>
      <c r="O104" s="420"/>
      <c r="P104" s="419">
        <f t="shared" si="15"/>
        <v>0</v>
      </c>
      <c r="Q104" s="334" t="s">
        <v>190</v>
      </c>
      <c r="R104" s="332">
        <f t="shared" si="16"/>
        <v>0.25</v>
      </c>
      <c r="S104" s="203">
        <f t="shared" si="17"/>
        <v>0</v>
      </c>
      <c r="T104" s="205">
        <f t="shared" si="18"/>
        <v>0</v>
      </c>
      <c r="U104" s="211"/>
      <c r="V104" s="211"/>
      <c r="W104" s="416"/>
      <c r="X104" s="416"/>
      <c r="Y104" s="212"/>
    </row>
    <row r="105" spans="1:25" x14ac:dyDescent="0.25">
      <c r="A105" s="415">
        <v>9</v>
      </c>
      <c r="B105" s="23"/>
      <c r="C105" s="179" t="str">
        <f>IFERROR(VLOOKUP(B105,Deelnemersoverzicht!B$7:C$21,2,0),"")</f>
        <v/>
      </c>
      <c r="D105" s="448" t="str">
        <f>IFERROR(VLOOKUP(B105,Deelnemersoverzicht!$B$7:$E$21,4,0),"")</f>
        <v/>
      </c>
      <c r="E105" s="675"/>
      <c r="F105" s="676"/>
      <c r="G105" s="677"/>
      <c r="H105" s="566"/>
      <c r="I105" s="567"/>
      <c r="J105" s="420"/>
      <c r="K105" s="421"/>
      <c r="L105" s="420"/>
      <c r="M105" s="420"/>
      <c r="N105" s="420"/>
      <c r="O105" s="420"/>
      <c r="P105" s="419">
        <f t="shared" si="15"/>
        <v>0</v>
      </c>
      <c r="Q105" s="334" t="s">
        <v>190</v>
      </c>
      <c r="R105" s="332">
        <f t="shared" si="16"/>
        <v>0.25</v>
      </c>
      <c r="S105" s="203">
        <f t="shared" si="17"/>
        <v>0</v>
      </c>
      <c r="T105" s="205">
        <f t="shared" si="18"/>
        <v>0</v>
      </c>
      <c r="U105" s="211"/>
      <c r="V105" s="211"/>
      <c r="W105" s="416"/>
      <c r="X105" s="416"/>
      <c r="Y105" s="212"/>
    </row>
    <row r="106" spans="1:25" x14ac:dyDescent="0.25">
      <c r="A106" s="415">
        <v>10</v>
      </c>
      <c r="B106" s="23"/>
      <c r="C106" s="179" t="str">
        <f>IFERROR(VLOOKUP(B106,Deelnemersoverzicht!B$7:C$21,2,0),"")</f>
        <v/>
      </c>
      <c r="D106" s="448" t="str">
        <f>IFERROR(VLOOKUP(B106,Deelnemersoverzicht!$B$7:$E$21,4,0),"")</f>
        <v/>
      </c>
      <c r="E106" s="675"/>
      <c r="F106" s="676"/>
      <c r="G106" s="677"/>
      <c r="H106" s="566"/>
      <c r="I106" s="567"/>
      <c r="J106" s="420"/>
      <c r="K106" s="421"/>
      <c r="L106" s="420"/>
      <c r="M106" s="420"/>
      <c r="N106" s="420"/>
      <c r="O106" s="420"/>
      <c r="P106" s="419">
        <f t="shared" si="15"/>
        <v>0</v>
      </c>
      <c r="Q106" s="334" t="s">
        <v>190</v>
      </c>
      <c r="R106" s="332">
        <f t="shared" si="16"/>
        <v>0.25</v>
      </c>
      <c r="S106" s="203">
        <f t="shared" si="17"/>
        <v>0</v>
      </c>
      <c r="T106" s="205">
        <f t="shared" si="18"/>
        <v>0</v>
      </c>
      <c r="U106" s="211"/>
      <c r="V106" s="211"/>
      <c r="W106" s="416"/>
      <c r="X106" s="416"/>
      <c r="Y106" s="212"/>
    </row>
    <row r="107" spans="1:25" x14ac:dyDescent="0.25">
      <c r="A107" s="415">
        <v>11</v>
      </c>
      <c r="B107" s="23"/>
      <c r="C107" s="179" t="str">
        <f>IFERROR(VLOOKUP(B107,Deelnemersoverzicht!B$7:C$21,2,0),"")</f>
        <v/>
      </c>
      <c r="D107" s="448" t="str">
        <f>IFERROR(VLOOKUP(B107,Deelnemersoverzicht!$B$7:$E$21,4,0),"")</f>
        <v/>
      </c>
      <c r="E107" s="675"/>
      <c r="F107" s="676"/>
      <c r="G107" s="677"/>
      <c r="H107" s="566"/>
      <c r="I107" s="567"/>
      <c r="J107" s="420"/>
      <c r="K107" s="421"/>
      <c r="L107" s="420"/>
      <c r="M107" s="420"/>
      <c r="N107" s="420"/>
      <c r="O107" s="420"/>
      <c r="P107" s="419">
        <f t="shared" si="15"/>
        <v>0</v>
      </c>
      <c r="Q107" s="334"/>
      <c r="R107" s="332">
        <f t="shared" si="16"/>
        <v>0</v>
      </c>
      <c r="S107" s="203">
        <f t="shared" si="17"/>
        <v>0</v>
      </c>
      <c r="T107" s="205">
        <f t="shared" si="18"/>
        <v>0</v>
      </c>
      <c r="U107" s="211"/>
      <c r="V107" s="211"/>
      <c r="W107" s="416"/>
      <c r="X107" s="416"/>
      <c r="Y107" s="212"/>
    </row>
    <row r="108" spans="1:25" x14ac:dyDescent="0.25">
      <c r="A108" s="415">
        <v>12</v>
      </c>
      <c r="B108" s="23"/>
      <c r="C108" s="179" t="str">
        <f>IFERROR(VLOOKUP(B108,Deelnemersoverzicht!B$7:C$21,2,0),"")</f>
        <v/>
      </c>
      <c r="D108" s="448" t="str">
        <f>IFERROR(VLOOKUP(B108,Deelnemersoverzicht!$B$7:$E$21,4,0),"")</f>
        <v/>
      </c>
      <c r="E108" s="675"/>
      <c r="F108" s="676"/>
      <c r="G108" s="677"/>
      <c r="H108" s="566"/>
      <c r="I108" s="567"/>
      <c r="J108" s="420"/>
      <c r="K108" s="421"/>
      <c r="L108" s="420"/>
      <c r="M108" s="420"/>
      <c r="N108" s="420"/>
      <c r="O108" s="420"/>
      <c r="P108" s="419">
        <f t="shared" si="15"/>
        <v>0</v>
      </c>
      <c r="Q108" s="334"/>
      <c r="R108" s="332">
        <f t="shared" si="16"/>
        <v>0</v>
      </c>
      <c r="S108" s="203">
        <f t="shared" si="17"/>
        <v>0</v>
      </c>
      <c r="T108" s="205">
        <f t="shared" si="18"/>
        <v>0</v>
      </c>
      <c r="U108" s="211"/>
      <c r="V108" s="211"/>
      <c r="W108" s="416"/>
      <c r="X108" s="416"/>
      <c r="Y108" s="212"/>
    </row>
    <row r="109" spans="1:25" x14ac:dyDescent="0.25">
      <c r="A109" s="415">
        <v>13</v>
      </c>
      <c r="B109" s="23"/>
      <c r="C109" s="179" t="str">
        <f>IFERROR(VLOOKUP(B109,Deelnemersoverzicht!B$7:C$21,2,0),"")</f>
        <v/>
      </c>
      <c r="D109" s="448" t="str">
        <f>IFERROR(VLOOKUP(B109,Deelnemersoverzicht!$B$7:$E$21,4,0),"")</f>
        <v/>
      </c>
      <c r="E109" s="675"/>
      <c r="F109" s="676"/>
      <c r="G109" s="677"/>
      <c r="H109" s="566"/>
      <c r="I109" s="567"/>
      <c r="J109" s="420"/>
      <c r="K109" s="421"/>
      <c r="L109" s="420"/>
      <c r="M109" s="420"/>
      <c r="N109" s="420"/>
      <c r="O109" s="420"/>
      <c r="P109" s="419">
        <f t="shared" si="15"/>
        <v>0</v>
      </c>
      <c r="Q109" s="334"/>
      <c r="R109" s="332">
        <f t="shared" si="16"/>
        <v>0</v>
      </c>
      <c r="S109" s="203">
        <f t="shared" si="17"/>
        <v>0</v>
      </c>
      <c r="T109" s="205">
        <f t="shared" si="18"/>
        <v>0</v>
      </c>
      <c r="U109" s="211"/>
      <c r="V109" s="211"/>
      <c r="W109" s="416"/>
      <c r="X109" s="416"/>
      <c r="Y109" s="212"/>
    </row>
    <row r="110" spans="1:25" x14ac:dyDescent="0.25">
      <c r="A110" s="415">
        <v>14</v>
      </c>
      <c r="B110" s="23"/>
      <c r="C110" s="179" t="str">
        <f>IFERROR(VLOOKUP(B110,Deelnemersoverzicht!B$7:C$21,2,0),"")</f>
        <v/>
      </c>
      <c r="D110" s="448" t="str">
        <f>IFERROR(VLOOKUP(B110,Deelnemersoverzicht!$B$7:$E$21,4,0),"")</f>
        <v/>
      </c>
      <c r="E110" s="675"/>
      <c r="F110" s="676"/>
      <c r="G110" s="677"/>
      <c r="H110" s="645"/>
      <c r="I110" s="646"/>
      <c r="J110" s="420"/>
      <c r="K110" s="420"/>
      <c r="L110" s="420"/>
      <c r="M110" s="420"/>
      <c r="N110" s="420"/>
      <c r="O110" s="420"/>
      <c r="P110" s="419">
        <f>SUM(H110:L110)</f>
        <v>0</v>
      </c>
      <c r="Q110" s="334"/>
      <c r="R110" s="332">
        <f t="shared" si="16"/>
        <v>0</v>
      </c>
      <c r="S110" s="203">
        <f t="shared" si="17"/>
        <v>0</v>
      </c>
      <c r="T110" s="205">
        <f t="shared" si="18"/>
        <v>0</v>
      </c>
      <c r="U110" s="211"/>
      <c r="V110" s="211"/>
      <c r="W110" s="212"/>
      <c r="X110" s="212"/>
      <c r="Y110" s="212"/>
    </row>
    <row r="111" spans="1:25" ht="15.75" thickBot="1" x14ac:dyDescent="0.3">
      <c r="A111" s="415">
        <v>15</v>
      </c>
      <c r="B111" s="23"/>
      <c r="C111" s="181" t="str">
        <f>IFERROR(VLOOKUP(B111,Deelnemersoverzicht!B$7:C$21,2,0),"")</f>
        <v/>
      </c>
      <c r="D111" s="448" t="str">
        <f>IFERROR(VLOOKUP(B111,Deelnemersoverzicht!$B$7:$E$21,4,0),"")</f>
        <v/>
      </c>
      <c r="E111" s="697"/>
      <c r="F111" s="698"/>
      <c r="G111" s="699"/>
      <c r="H111" s="645"/>
      <c r="I111" s="646"/>
      <c r="J111" s="422"/>
      <c r="K111" s="422"/>
      <c r="L111" s="422"/>
      <c r="M111" s="422"/>
      <c r="N111" s="422"/>
      <c r="O111" s="422"/>
      <c r="P111" s="419">
        <f>SUM(H111:L111)</f>
        <v>0</v>
      </c>
      <c r="Q111" s="334"/>
      <c r="R111" s="332">
        <f t="shared" si="16"/>
        <v>0</v>
      </c>
      <c r="S111" s="203">
        <f t="shared" si="17"/>
        <v>0</v>
      </c>
      <c r="T111" s="205">
        <f t="shared" si="18"/>
        <v>0</v>
      </c>
      <c r="U111" s="211"/>
      <c r="V111" s="211"/>
      <c r="W111" s="212"/>
      <c r="X111" s="212"/>
      <c r="Y111" s="212"/>
    </row>
    <row r="112" spans="1:25" ht="15.75" thickBot="1" x14ac:dyDescent="0.3">
      <c r="A112" s="233"/>
      <c r="B112" s="234" t="s">
        <v>143</v>
      </c>
      <c r="C112" s="235"/>
      <c r="D112" s="235"/>
      <c r="E112" s="643"/>
      <c r="F112" s="643"/>
      <c r="G112" s="644"/>
      <c r="H112" s="647">
        <f>SUM(H97:H111)</f>
        <v>0</v>
      </c>
      <c r="I112" s="648"/>
      <c r="J112" s="191">
        <f t="shared" ref="J112:P112" si="19">SUM(J97:J111)</f>
        <v>0</v>
      </c>
      <c r="K112" s="191">
        <f t="shared" si="19"/>
        <v>0</v>
      </c>
      <c r="L112" s="191">
        <f t="shared" si="19"/>
        <v>0</v>
      </c>
      <c r="M112" s="191">
        <f t="shared" si="19"/>
        <v>0</v>
      </c>
      <c r="N112" s="191">
        <f t="shared" si="19"/>
        <v>0</v>
      </c>
      <c r="O112" s="191">
        <f t="shared" si="19"/>
        <v>0</v>
      </c>
      <c r="P112" s="192">
        <f t="shared" si="19"/>
        <v>0</v>
      </c>
      <c r="Q112" s="192"/>
      <c r="R112" s="192"/>
      <c r="S112" s="208">
        <f>SUM(S97:S111)</f>
        <v>0</v>
      </c>
      <c r="T112" s="209">
        <f>SUM(T97:T111)</f>
        <v>0</v>
      </c>
      <c r="U112" s="211"/>
      <c r="V112" s="211"/>
      <c r="W112" s="212"/>
      <c r="X112" s="212"/>
      <c r="Y112" s="212"/>
    </row>
    <row r="113" spans="1:26" ht="8.25" customHeight="1" x14ac:dyDescent="0.25">
      <c r="A113" s="232"/>
      <c r="B113" s="397"/>
      <c r="C113" s="397"/>
      <c r="D113" s="397"/>
      <c r="E113" s="397"/>
      <c r="F113" s="397"/>
      <c r="G113" s="397"/>
      <c r="H113" s="397"/>
      <c r="I113" s="397"/>
      <c r="J113" s="397"/>
      <c r="K113" s="397"/>
      <c r="L113" s="397"/>
      <c r="M113" s="397"/>
      <c r="N113" s="397"/>
      <c r="O113" s="423"/>
      <c r="T113" s="423"/>
      <c r="U113" s="423"/>
      <c r="V113" s="211"/>
      <c r="W113" s="211"/>
      <c r="X113" s="212"/>
      <c r="Y113" s="212"/>
      <c r="Z113" s="212"/>
    </row>
    <row r="114" spans="1:26" x14ac:dyDescent="0.25">
      <c r="A114" s="227" t="s">
        <v>154</v>
      </c>
      <c r="B114" s="397"/>
      <c r="C114" s="397"/>
      <c r="D114" s="397"/>
      <c r="E114" s="397"/>
      <c r="F114" s="397"/>
      <c r="G114" s="397"/>
      <c r="H114" s="397"/>
      <c r="I114" s="397"/>
      <c r="J114" s="397"/>
      <c r="K114" s="397"/>
      <c r="L114" s="397"/>
      <c r="M114" s="397"/>
      <c r="N114" s="397"/>
      <c r="O114" s="423"/>
      <c r="S114" s="423"/>
      <c r="T114" s="423"/>
      <c r="U114" s="423"/>
      <c r="V114" s="211"/>
      <c r="W114" s="211"/>
      <c r="X114" s="212"/>
      <c r="Y114" s="212"/>
      <c r="Z114" s="212"/>
    </row>
    <row r="115" spans="1:26" ht="6" customHeight="1" thickBot="1" x14ac:dyDescent="0.3">
      <c r="A115" s="397"/>
      <c r="B115" s="397"/>
      <c r="C115" s="397"/>
      <c r="D115" s="397"/>
      <c r="E115" s="397"/>
      <c r="F115" s="397"/>
      <c r="G115" s="397"/>
      <c r="H115" s="397"/>
      <c r="I115" s="397"/>
      <c r="J115" s="397"/>
      <c r="K115" s="397"/>
      <c r="L115" s="397"/>
      <c r="M115" s="397"/>
      <c r="N115" s="397"/>
      <c r="O115" s="423"/>
      <c r="S115" s="423"/>
      <c r="T115" s="423"/>
      <c r="U115" s="423"/>
      <c r="V115" s="211"/>
      <c r="W115" s="211"/>
      <c r="X115" s="212"/>
      <c r="Y115" s="212"/>
      <c r="Z115" s="212"/>
    </row>
    <row r="116" spans="1:26" ht="15" customHeight="1" x14ac:dyDescent="0.25">
      <c r="A116" s="578" t="s">
        <v>88</v>
      </c>
      <c r="B116" s="585" t="s">
        <v>89</v>
      </c>
      <c r="C116" s="585" t="s">
        <v>118</v>
      </c>
      <c r="D116" s="569" t="s">
        <v>189</v>
      </c>
      <c r="E116" s="634" t="s">
        <v>141</v>
      </c>
      <c r="F116" s="506"/>
      <c r="G116" s="506"/>
      <c r="H116" s="506"/>
      <c r="I116" s="506"/>
      <c r="J116" s="506"/>
      <c r="K116" s="506"/>
      <c r="L116" s="506"/>
      <c r="M116" s="506"/>
      <c r="N116" s="506"/>
      <c r="O116" s="635"/>
      <c r="P116" s="557" t="s">
        <v>155</v>
      </c>
      <c r="Q116" s="569" t="s">
        <v>129</v>
      </c>
      <c r="R116" s="569" t="s">
        <v>130</v>
      </c>
      <c r="S116" s="700" t="s">
        <v>131</v>
      </c>
      <c r="T116" s="640" t="s">
        <v>132</v>
      </c>
      <c r="U116" s="211"/>
      <c r="V116" s="211"/>
      <c r="W116" s="416"/>
      <c r="X116" s="212"/>
      <c r="Y116" s="212"/>
    </row>
    <row r="117" spans="1:26" ht="15.75" thickBot="1" x14ac:dyDescent="0.3">
      <c r="A117" s="580"/>
      <c r="B117" s="587"/>
      <c r="C117" s="587"/>
      <c r="D117" s="570"/>
      <c r="E117" s="636"/>
      <c r="F117" s="509"/>
      <c r="G117" s="509"/>
      <c r="H117" s="509"/>
      <c r="I117" s="509"/>
      <c r="J117" s="509"/>
      <c r="K117" s="509"/>
      <c r="L117" s="509"/>
      <c r="M117" s="509"/>
      <c r="N117" s="509"/>
      <c r="O117" s="637"/>
      <c r="P117" s="558"/>
      <c r="Q117" s="570"/>
      <c r="R117" s="570"/>
      <c r="S117" s="701"/>
      <c r="T117" s="641"/>
      <c r="U117" s="211"/>
      <c r="V117" s="211"/>
      <c r="W117" s="416"/>
      <c r="X117" s="212"/>
      <c r="Y117" s="212"/>
    </row>
    <row r="118" spans="1:26" x14ac:dyDescent="0.25">
      <c r="A118" s="415">
        <v>1</v>
      </c>
      <c r="B118" s="35"/>
      <c r="C118" s="178" t="str">
        <f>IFERROR(VLOOKUP(B118,Deelnemersoverzicht!B$7:C$21,2,0),"")</f>
        <v/>
      </c>
      <c r="D118" s="448" t="str">
        <f>IFERROR(VLOOKUP(B118,Deelnemersoverzicht!$B$7:$E$21,4,0),"")</f>
        <v/>
      </c>
      <c r="E118" s="475"/>
      <c r="F118" s="476"/>
      <c r="G118" s="476"/>
      <c r="H118" s="476"/>
      <c r="I118" s="476"/>
      <c r="J118" s="476"/>
      <c r="K118" s="476"/>
      <c r="L118" s="476"/>
      <c r="M118" s="476"/>
      <c r="N118" s="476"/>
      <c r="O118" s="477"/>
      <c r="P118" s="51"/>
      <c r="Q118" s="334" t="s">
        <v>190</v>
      </c>
      <c r="R118" s="332">
        <f t="shared" ref="R118:R132" si="20">IF(Q118="Test- en experimenteerinfra.",25%,0)</f>
        <v>0.25</v>
      </c>
      <c r="S118" s="203">
        <f t="shared" ref="S118:S132" si="21">+P118*R118</f>
        <v>0</v>
      </c>
      <c r="T118" s="205">
        <f t="shared" ref="T118:T132" si="22">IFERROR(P118*(D118+R118),0)</f>
        <v>0</v>
      </c>
      <c r="U118" s="211"/>
      <c r="V118" s="211"/>
      <c r="W118" s="416"/>
      <c r="X118" s="212"/>
      <c r="Y118" s="212"/>
    </row>
    <row r="119" spans="1:26" x14ac:dyDescent="0.25">
      <c r="A119" s="415">
        <v>2</v>
      </c>
      <c r="B119" s="23"/>
      <c r="C119" s="179" t="str">
        <f>IFERROR(VLOOKUP(B119,Deelnemersoverzicht!B$7:C$21,2,0),"")</f>
        <v/>
      </c>
      <c r="D119" s="448" t="str">
        <f>IFERROR(VLOOKUP(B119,Deelnemersoverzicht!$B$7:$E$21,4,0),"")</f>
        <v/>
      </c>
      <c r="E119" s="484"/>
      <c r="F119" s="485"/>
      <c r="G119" s="485"/>
      <c r="H119" s="485"/>
      <c r="I119" s="485"/>
      <c r="J119" s="485"/>
      <c r="K119" s="485"/>
      <c r="L119" s="485"/>
      <c r="M119" s="485"/>
      <c r="N119" s="485"/>
      <c r="O119" s="486"/>
      <c r="P119" s="52"/>
      <c r="Q119" s="334" t="s">
        <v>190</v>
      </c>
      <c r="R119" s="332">
        <f t="shared" si="20"/>
        <v>0.25</v>
      </c>
      <c r="S119" s="203">
        <f t="shared" si="21"/>
        <v>0</v>
      </c>
      <c r="T119" s="205">
        <f t="shared" si="22"/>
        <v>0</v>
      </c>
      <c r="U119" s="211"/>
      <c r="V119" s="211"/>
      <c r="W119" s="416"/>
      <c r="X119" s="212"/>
      <c r="Y119" s="212"/>
    </row>
    <row r="120" spans="1:26" x14ac:dyDescent="0.25">
      <c r="A120" s="415">
        <v>3</v>
      </c>
      <c r="B120" s="23"/>
      <c r="C120" s="179" t="str">
        <f>IFERROR(VLOOKUP(B120,Deelnemersoverzicht!B$7:C$21,2,0),"")</f>
        <v/>
      </c>
      <c r="D120" s="448" t="str">
        <f>IFERROR(VLOOKUP(B120,Deelnemersoverzicht!$B$7:$E$21,4,0),"")</f>
        <v/>
      </c>
      <c r="E120" s="484"/>
      <c r="F120" s="485"/>
      <c r="G120" s="485"/>
      <c r="H120" s="485"/>
      <c r="I120" s="485"/>
      <c r="J120" s="485"/>
      <c r="K120" s="485"/>
      <c r="L120" s="485"/>
      <c r="M120" s="485"/>
      <c r="N120" s="485"/>
      <c r="O120" s="486"/>
      <c r="P120" s="52"/>
      <c r="Q120" s="334" t="s">
        <v>190</v>
      </c>
      <c r="R120" s="332">
        <f t="shared" si="20"/>
        <v>0.25</v>
      </c>
      <c r="S120" s="203">
        <f t="shared" si="21"/>
        <v>0</v>
      </c>
      <c r="T120" s="205">
        <f t="shared" si="22"/>
        <v>0</v>
      </c>
      <c r="U120" s="211"/>
      <c r="V120" s="211"/>
      <c r="W120" s="416"/>
      <c r="X120" s="212"/>
      <c r="Y120" s="212"/>
    </row>
    <row r="121" spans="1:26" x14ac:dyDescent="0.25">
      <c r="A121" s="415">
        <v>4</v>
      </c>
      <c r="B121" s="23"/>
      <c r="C121" s="179" t="str">
        <f>IFERROR(VLOOKUP(B121,Deelnemersoverzicht!B$7:C$21,2,0),"")</f>
        <v/>
      </c>
      <c r="D121" s="448" t="str">
        <f>IFERROR(VLOOKUP(B121,Deelnemersoverzicht!$B$7:$E$21,4,0),"")</f>
        <v/>
      </c>
      <c r="E121" s="484"/>
      <c r="F121" s="485"/>
      <c r="G121" s="485"/>
      <c r="H121" s="485"/>
      <c r="I121" s="485"/>
      <c r="J121" s="485"/>
      <c r="K121" s="485"/>
      <c r="L121" s="485"/>
      <c r="M121" s="485"/>
      <c r="N121" s="485"/>
      <c r="O121" s="486"/>
      <c r="P121" s="52"/>
      <c r="Q121" s="334" t="s">
        <v>190</v>
      </c>
      <c r="R121" s="332">
        <f t="shared" si="20"/>
        <v>0.25</v>
      </c>
      <c r="S121" s="203">
        <f t="shared" si="21"/>
        <v>0</v>
      </c>
      <c r="T121" s="205">
        <f t="shared" si="22"/>
        <v>0</v>
      </c>
      <c r="U121" s="211"/>
      <c r="V121" s="211"/>
      <c r="W121" s="416"/>
      <c r="X121" s="212"/>
      <c r="Y121" s="212"/>
    </row>
    <row r="122" spans="1:26" x14ac:dyDescent="0.25">
      <c r="A122" s="415">
        <v>5</v>
      </c>
      <c r="B122" s="23"/>
      <c r="C122" s="179" t="str">
        <f>IFERROR(VLOOKUP(B122,Deelnemersoverzicht!B$7:C$21,2,0),"")</f>
        <v/>
      </c>
      <c r="D122" s="448" t="str">
        <f>IFERROR(VLOOKUP(B122,Deelnemersoverzicht!$B$7:$E$21,4,0),"")</f>
        <v/>
      </c>
      <c r="E122" s="484"/>
      <c r="F122" s="485"/>
      <c r="G122" s="485"/>
      <c r="H122" s="485"/>
      <c r="I122" s="485"/>
      <c r="J122" s="485"/>
      <c r="K122" s="485"/>
      <c r="L122" s="485"/>
      <c r="M122" s="485"/>
      <c r="N122" s="485"/>
      <c r="O122" s="486"/>
      <c r="P122" s="52"/>
      <c r="Q122" s="334" t="s">
        <v>190</v>
      </c>
      <c r="R122" s="332">
        <f t="shared" si="20"/>
        <v>0.25</v>
      </c>
      <c r="S122" s="203">
        <f t="shared" si="21"/>
        <v>0</v>
      </c>
      <c r="T122" s="205">
        <f t="shared" si="22"/>
        <v>0</v>
      </c>
      <c r="U122" s="211"/>
      <c r="V122" s="211"/>
      <c r="W122" s="416"/>
      <c r="X122" s="212"/>
      <c r="Y122" s="212"/>
    </row>
    <row r="123" spans="1:26" x14ac:dyDescent="0.25">
      <c r="A123" s="415">
        <v>6</v>
      </c>
      <c r="B123" s="23"/>
      <c r="C123" s="179" t="str">
        <f>IFERROR(VLOOKUP(B123,Deelnemersoverzicht!B$7:C$21,2,0),"")</f>
        <v/>
      </c>
      <c r="D123" s="448" t="str">
        <f>IFERROR(VLOOKUP(B123,Deelnemersoverzicht!$B$7:$E$21,4,0),"")</f>
        <v/>
      </c>
      <c r="E123" s="484"/>
      <c r="F123" s="485"/>
      <c r="G123" s="485"/>
      <c r="H123" s="485"/>
      <c r="I123" s="485"/>
      <c r="J123" s="485"/>
      <c r="K123" s="485"/>
      <c r="L123" s="485"/>
      <c r="M123" s="485"/>
      <c r="N123" s="485"/>
      <c r="O123" s="486"/>
      <c r="P123" s="52"/>
      <c r="Q123" s="334" t="s">
        <v>190</v>
      </c>
      <c r="R123" s="332">
        <f t="shared" si="20"/>
        <v>0.25</v>
      </c>
      <c r="S123" s="203">
        <f t="shared" si="21"/>
        <v>0</v>
      </c>
      <c r="T123" s="205">
        <f t="shared" si="22"/>
        <v>0</v>
      </c>
      <c r="U123" s="211"/>
      <c r="V123" s="211"/>
      <c r="W123" s="416"/>
      <c r="X123" s="212"/>
      <c r="Y123" s="212"/>
    </row>
    <row r="124" spans="1:26" x14ac:dyDescent="0.25">
      <c r="A124" s="415">
        <v>7</v>
      </c>
      <c r="B124" s="23"/>
      <c r="C124" s="179" t="str">
        <f>IFERROR(VLOOKUP(B124,Deelnemersoverzicht!B$7:C$21,2,0),"")</f>
        <v/>
      </c>
      <c r="D124" s="448" t="str">
        <f>IFERROR(VLOOKUP(B124,Deelnemersoverzicht!$B$7:$E$21,4,0),"")</f>
        <v/>
      </c>
      <c r="E124" s="484"/>
      <c r="F124" s="485"/>
      <c r="G124" s="485"/>
      <c r="H124" s="485"/>
      <c r="I124" s="485"/>
      <c r="J124" s="485"/>
      <c r="K124" s="485"/>
      <c r="L124" s="485"/>
      <c r="M124" s="485"/>
      <c r="N124" s="485"/>
      <c r="O124" s="486"/>
      <c r="P124" s="52"/>
      <c r="Q124" s="334" t="s">
        <v>190</v>
      </c>
      <c r="R124" s="332">
        <f t="shared" si="20"/>
        <v>0.25</v>
      </c>
      <c r="S124" s="203">
        <f t="shared" si="21"/>
        <v>0</v>
      </c>
      <c r="T124" s="205">
        <f t="shared" si="22"/>
        <v>0</v>
      </c>
      <c r="U124" s="211"/>
      <c r="V124" s="211"/>
      <c r="W124" s="416"/>
      <c r="X124" s="212"/>
      <c r="Y124" s="212"/>
    </row>
    <row r="125" spans="1:26" x14ac:dyDescent="0.25">
      <c r="A125" s="415">
        <v>8</v>
      </c>
      <c r="B125" s="23"/>
      <c r="C125" s="179" t="str">
        <f>IFERROR(VLOOKUP(B125,Deelnemersoverzicht!B$7:C$21,2,0),"")</f>
        <v/>
      </c>
      <c r="D125" s="448" t="str">
        <f>IFERROR(VLOOKUP(B125,Deelnemersoverzicht!$B$7:$E$21,4,0),"")</f>
        <v/>
      </c>
      <c r="E125" s="484"/>
      <c r="F125" s="485"/>
      <c r="G125" s="485"/>
      <c r="H125" s="485"/>
      <c r="I125" s="485"/>
      <c r="J125" s="485"/>
      <c r="K125" s="485"/>
      <c r="L125" s="485"/>
      <c r="M125" s="485"/>
      <c r="N125" s="485"/>
      <c r="O125" s="486"/>
      <c r="P125" s="52"/>
      <c r="Q125" s="334" t="s">
        <v>190</v>
      </c>
      <c r="R125" s="332">
        <f t="shared" si="20"/>
        <v>0.25</v>
      </c>
      <c r="S125" s="203">
        <f t="shared" si="21"/>
        <v>0</v>
      </c>
      <c r="T125" s="205">
        <f t="shared" si="22"/>
        <v>0</v>
      </c>
      <c r="U125" s="211"/>
      <c r="V125" s="211"/>
      <c r="W125" s="416"/>
      <c r="X125" s="212"/>
      <c r="Y125" s="212"/>
    </row>
    <row r="126" spans="1:26" x14ac:dyDescent="0.25">
      <c r="A126" s="415">
        <v>9</v>
      </c>
      <c r="B126" s="23"/>
      <c r="C126" s="179" t="str">
        <f>IFERROR(VLOOKUP(B126,Deelnemersoverzicht!B$7:C$21,2,0),"")</f>
        <v/>
      </c>
      <c r="D126" s="448" t="str">
        <f>IFERROR(VLOOKUP(B126,Deelnemersoverzicht!$B$7:$E$21,4,0),"")</f>
        <v/>
      </c>
      <c r="E126" s="484"/>
      <c r="F126" s="485"/>
      <c r="G126" s="485"/>
      <c r="H126" s="485"/>
      <c r="I126" s="485"/>
      <c r="J126" s="485"/>
      <c r="K126" s="485"/>
      <c r="L126" s="485"/>
      <c r="M126" s="485"/>
      <c r="N126" s="485"/>
      <c r="O126" s="486"/>
      <c r="P126" s="52"/>
      <c r="Q126" s="334" t="s">
        <v>190</v>
      </c>
      <c r="R126" s="332">
        <f t="shared" si="20"/>
        <v>0.25</v>
      </c>
      <c r="S126" s="203">
        <f t="shared" si="21"/>
        <v>0</v>
      </c>
      <c r="T126" s="205">
        <f t="shared" si="22"/>
        <v>0</v>
      </c>
      <c r="U126" s="211"/>
      <c r="V126" s="211"/>
      <c r="W126" s="416"/>
      <c r="X126" s="212"/>
      <c r="Y126" s="212"/>
    </row>
    <row r="127" spans="1:26" x14ac:dyDescent="0.25">
      <c r="A127" s="415">
        <v>10</v>
      </c>
      <c r="B127" s="23"/>
      <c r="C127" s="179" t="str">
        <f>IFERROR(VLOOKUP(B127,Deelnemersoverzicht!B$7:C$21,2,0),"")</f>
        <v/>
      </c>
      <c r="D127" s="448" t="str">
        <f>IFERROR(VLOOKUP(B127,Deelnemersoverzicht!$B$7:$E$21,4,0),"")</f>
        <v/>
      </c>
      <c r="E127" s="484"/>
      <c r="F127" s="485"/>
      <c r="G127" s="485"/>
      <c r="H127" s="485"/>
      <c r="I127" s="485"/>
      <c r="J127" s="485"/>
      <c r="K127" s="485"/>
      <c r="L127" s="485"/>
      <c r="M127" s="485"/>
      <c r="N127" s="485"/>
      <c r="O127" s="486"/>
      <c r="P127" s="52"/>
      <c r="Q127" s="334" t="s">
        <v>190</v>
      </c>
      <c r="R127" s="332">
        <f t="shared" si="20"/>
        <v>0.25</v>
      </c>
      <c r="S127" s="203">
        <f t="shared" si="21"/>
        <v>0</v>
      </c>
      <c r="T127" s="205">
        <f t="shared" si="22"/>
        <v>0</v>
      </c>
      <c r="U127" s="211"/>
      <c r="V127" s="211"/>
      <c r="W127" s="416"/>
      <c r="X127" s="212"/>
      <c r="Y127" s="212"/>
    </row>
    <row r="128" spans="1:26" x14ac:dyDescent="0.25">
      <c r="A128" s="415">
        <v>11</v>
      </c>
      <c r="B128" s="23"/>
      <c r="C128" s="179" t="str">
        <f>IFERROR(VLOOKUP(B128,Deelnemersoverzicht!B$7:C$21,2,0),"")</f>
        <v/>
      </c>
      <c r="D128" s="448" t="str">
        <f>IFERROR(VLOOKUP(B128,Deelnemersoverzicht!$B$7:$E$21,4,0),"")</f>
        <v/>
      </c>
      <c r="E128" s="484"/>
      <c r="F128" s="485"/>
      <c r="G128" s="485"/>
      <c r="H128" s="485"/>
      <c r="I128" s="485"/>
      <c r="J128" s="485"/>
      <c r="K128" s="485"/>
      <c r="L128" s="485"/>
      <c r="M128" s="485"/>
      <c r="N128" s="485"/>
      <c r="O128" s="486"/>
      <c r="P128" s="52"/>
      <c r="Q128" s="334"/>
      <c r="R128" s="332">
        <f t="shared" si="20"/>
        <v>0</v>
      </c>
      <c r="S128" s="203">
        <f t="shared" si="21"/>
        <v>0</v>
      </c>
      <c r="T128" s="205">
        <f t="shared" si="22"/>
        <v>0</v>
      </c>
      <c r="U128" s="211"/>
      <c r="V128" s="211"/>
      <c r="W128" s="416"/>
      <c r="X128" s="212"/>
      <c r="Y128" s="212"/>
    </row>
    <row r="129" spans="1:26" x14ac:dyDescent="0.25">
      <c r="A129" s="415">
        <v>12</v>
      </c>
      <c r="B129" s="23"/>
      <c r="C129" s="179" t="str">
        <f>IFERROR(VLOOKUP(B129,Deelnemersoverzicht!B$7:C$21,2,0),"")</f>
        <v/>
      </c>
      <c r="D129" s="448" t="str">
        <f>IFERROR(VLOOKUP(B129,Deelnemersoverzicht!$B$7:$E$21,4,0),"")</f>
        <v/>
      </c>
      <c r="E129" s="484"/>
      <c r="F129" s="485"/>
      <c r="G129" s="485"/>
      <c r="H129" s="485"/>
      <c r="I129" s="485"/>
      <c r="J129" s="485"/>
      <c r="K129" s="485"/>
      <c r="L129" s="485"/>
      <c r="M129" s="485"/>
      <c r="N129" s="485"/>
      <c r="O129" s="486"/>
      <c r="P129" s="52"/>
      <c r="Q129" s="334"/>
      <c r="R129" s="332">
        <f t="shared" si="20"/>
        <v>0</v>
      </c>
      <c r="S129" s="203">
        <f t="shared" si="21"/>
        <v>0</v>
      </c>
      <c r="T129" s="205">
        <f t="shared" si="22"/>
        <v>0</v>
      </c>
      <c r="U129" s="211"/>
      <c r="V129" s="211"/>
      <c r="W129" s="416"/>
      <c r="X129" s="212"/>
      <c r="Y129" s="212"/>
    </row>
    <row r="130" spans="1:26" x14ac:dyDescent="0.25">
      <c r="A130" s="415">
        <v>13</v>
      </c>
      <c r="B130" s="23"/>
      <c r="C130" s="179" t="str">
        <f>IFERROR(VLOOKUP(B130,Deelnemersoverzicht!B$7:C$21,2,0),"")</f>
        <v/>
      </c>
      <c r="D130" s="448" t="str">
        <f>IFERROR(VLOOKUP(B130,Deelnemersoverzicht!$B$7:$E$21,4,0),"")</f>
        <v/>
      </c>
      <c r="E130" s="484"/>
      <c r="F130" s="485"/>
      <c r="G130" s="485"/>
      <c r="H130" s="485"/>
      <c r="I130" s="485"/>
      <c r="J130" s="485"/>
      <c r="K130" s="485"/>
      <c r="L130" s="485"/>
      <c r="M130" s="485"/>
      <c r="N130" s="485"/>
      <c r="O130" s="486"/>
      <c r="P130" s="52"/>
      <c r="Q130" s="334"/>
      <c r="R130" s="332">
        <f t="shared" si="20"/>
        <v>0</v>
      </c>
      <c r="S130" s="203">
        <f t="shared" si="21"/>
        <v>0</v>
      </c>
      <c r="T130" s="205">
        <f t="shared" si="22"/>
        <v>0</v>
      </c>
      <c r="U130" s="211"/>
      <c r="V130" s="211"/>
      <c r="W130" s="416"/>
      <c r="X130" s="212"/>
      <c r="Y130" s="212"/>
    </row>
    <row r="131" spans="1:26" x14ac:dyDescent="0.25">
      <c r="A131" s="415">
        <v>14</v>
      </c>
      <c r="B131" s="23"/>
      <c r="C131" s="179" t="str">
        <f>IFERROR(VLOOKUP(B131,Deelnemersoverzicht!B$7:C$21,2,0),"")</f>
        <v/>
      </c>
      <c r="D131" s="448" t="str">
        <f>IFERROR(VLOOKUP(B131,Deelnemersoverzicht!$B$7:$E$21,4,0),"")</f>
        <v/>
      </c>
      <c r="E131" s="484"/>
      <c r="F131" s="485"/>
      <c r="G131" s="485"/>
      <c r="H131" s="485"/>
      <c r="I131" s="485"/>
      <c r="J131" s="485"/>
      <c r="K131" s="485"/>
      <c r="L131" s="485"/>
      <c r="M131" s="485"/>
      <c r="N131" s="485"/>
      <c r="O131" s="486"/>
      <c r="P131" s="52"/>
      <c r="Q131" s="334"/>
      <c r="R131" s="332">
        <f t="shared" si="20"/>
        <v>0</v>
      </c>
      <c r="S131" s="203">
        <f t="shared" si="21"/>
        <v>0</v>
      </c>
      <c r="T131" s="205">
        <f t="shared" si="22"/>
        <v>0</v>
      </c>
      <c r="U131" s="211"/>
      <c r="V131" s="211"/>
      <c r="W131" s="416"/>
      <c r="X131" s="212"/>
      <c r="Y131" s="212"/>
    </row>
    <row r="132" spans="1:26" ht="15.75" thickBot="1" x14ac:dyDescent="0.3">
      <c r="A132" s="415">
        <v>15</v>
      </c>
      <c r="B132" s="23"/>
      <c r="C132" s="181" t="str">
        <f>IFERROR(VLOOKUP(B132,Deelnemersoverzicht!B$7:C$21,2,0),"")</f>
        <v/>
      </c>
      <c r="D132" s="448" t="str">
        <f>IFERROR(VLOOKUP(B132,Deelnemersoverzicht!$B$7:$E$21,4,0),"")</f>
        <v/>
      </c>
      <c r="E132" s="481"/>
      <c r="F132" s="482"/>
      <c r="G132" s="482"/>
      <c r="H132" s="482"/>
      <c r="I132" s="482"/>
      <c r="J132" s="482"/>
      <c r="K132" s="482"/>
      <c r="L132" s="482"/>
      <c r="M132" s="482"/>
      <c r="N132" s="482"/>
      <c r="O132" s="483"/>
      <c r="P132" s="53"/>
      <c r="Q132" s="334"/>
      <c r="R132" s="332">
        <f t="shared" si="20"/>
        <v>0</v>
      </c>
      <c r="S132" s="203">
        <f t="shared" si="21"/>
        <v>0</v>
      </c>
      <c r="T132" s="205">
        <f t="shared" si="22"/>
        <v>0</v>
      </c>
      <c r="U132" s="211"/>
      <c r="V132" s="211"/>
      <c r="W132" s="416"/>
      <c r="X132" s="212"/>
      <c r="Y132" s="212"/>
    </row>
    <row r="133" spans="1:26" ht="15.75" thickBot="1" x14ac:dyDescent="0.3">
      <c r="A133" s="424"/>
      <c r="B133" s="237" t="s">
        <v>143</v>
      </c>
      <c r="C133" s="649"/>
      <c r="D133" s="650"/>
      <c r="E133" s="650"/>
      <c r="F133" s="650"/>
      <c r="G133" s="650"/>
      <c r="H133" s="650"/>
      <c r="I133" s="650"/>
      <c r="J133" s="650"/>
      <c r="K133" s="650"/>
      <c r="L133" s="650"/>
      <c r="M133" s="650"/>
      <c r="N133" s="650"/>
      <c r="O133" s="651"/>
      <c r="P133" s="189">
        <f>SUM(P118:P132)</f>
        <v>0</v>
      </c>
      <c r="Q133" s="189"/>
      <c r="R133" s="189"/>
      <c r="S133" s="208">
        <f>SUM(S118:S132)</f>
        <v>0</v>
      </c>
      <c r="T133" s="209">
        <f>SUM(T118:T132)</f>
        <v>0</v>
      </c>
      <c r="U133" s="211"/>
      <c r="V133" s="211"/>
      <c r="W133" s="212"/>
      <c r="X133" s="212"/>
      <c r="Y133" s="212"/>
    </row>
    <row r="134" spans="1:26" ht="6.75" customHeight="1" x14ac:dyDescent="0.25">
      <c r="A134" s="397"/>
      <c r="B134" s="397"/>
      <c r="C134" s="397"/>
      <c r="D134" s="397"/>
      <c r="E134" s="397"/>
      <c r="F134" s="397"/>
      <c r="G134" s="397"/>
      <c r="H134" s="397"/>
      <c r="I134" s="397"/>
      <c r="J134" s="397"/>
      <c r="K134" s="397"/>
      <c r="L134" s="397"/>
      <c r="M134" s="397"/>
      <c r="N134" s="397"/>
      <c r="O134" s="423"/>
      <c r="S134" s="423"/>
      <c r="T134" s="423"/>
      <c r="U134" s="423"/>
      <c r="V134" s="211"/>
      <c r="W134" s="211"/>
      <c r="X134" s="212"/>
      <c r="Y134" s="212"/>
      <c r="Z134" s="212"/>
    </row>
    <row r="135" spans="1:26" x14ac:dyDescent="0.25">
      <c r="A135" s="227" t="s">
        <v>156</v>
      </c>
      <c r="B135" s="397"/>
      <c r="C135" s="397"/>
      <c r="D135" s="397"/>
      <c r="E135" s="397"/>
      <c r="F135" s="397"/>
      <c r="G135" s="397"/>
      <c r="H135" s="397"/>
      <c r="I135" s="397"/>
      <c r="J135" s="397"/>
      <c r="K135" s="397"/>
      <c r="L135" s="397"/>
      <c r="M135" s="397"/>
      <c r="N135" s="397"/>
      <c r="O135" s="423"/>
      <c r="S135" s="423"/>
      <c r="T135" s="423"/>
      <c r="U135" s="423"/>
      <c r="V135" s="211"/>
      <c r="W135" s="211"/>
      <c r="X135" s="212"/>
      <c r="Y135" s="212"/>
      <c r="Z135" s="212"/>
    </row>
    <row r="136" spans="1:26" ht="5.25" customHeight="1" x14ac:dyDescent="0.25">
      <c r="A136" s="397"/>
      <c r="B136" s="397"/>
      <c r="C136" s="397"/>
      <c r="D136" s="397"/>
      <c r="E136" s="397"/>
      <c r="F136" s="397"/>
      <c r="G136" s="397"/>
      <c r="H136" s="397"/>
      <c r="I136" s="397"/>
      <c r="J136" s="397"/>
      <c r="K136" s="397"/>
      <c r="L136" s="397"/>
      <c r="M136" s="397"/>
      <c r="N136" s="397"/>
      <c r="O136" s="423"/>
      <c r="S136" s="423"/>
      <c r="T136" s="423"/>
      <c r="U136" s="423"/>
      <c r="V136" s="211"/>
      <c r="W136" s="211"/>
      <c r="X136" s="212"/>
      <c r="Y136" s="212"/>
      <c r="Z136" s="212"/>
    </row>
    <row r="137" spans="1:26" ht="5.25" customHeight="1" thickBot="1" x14ac:dyDescent="0.3">
      <c r="A137" s="397"/>
      <c r="B137" s="397"/>
      <c r="C137" s="397"/>
      <c r="D137" s="397"/>
      <c r="E137" s="397"/>
      <c r="F137" s="397"/>
      <c r="G137" s="397"/>
      <c r="H137" s="397"/>
      <c r="I137" s="397"/>
      <c r="J137" s="397"/>
      <c r="K137" s="397"/>
      <c r="L137" s="397"/>
      <c r="M137" s="397"/>
      <c r="N137" s="397"/>
      <c r="O137" s="423"/>
      <c r="S137" s="423"/>
      <c r="T137" s="423"/>
      <c r="U137" s="423"/>
      <c r="V137" s="211"/>
      <c r="W137" s="211"/>
      <c r="X137" s="212"/>
      <c r="Y137" s="212"/>
      <c r="Z137" s="212"/>
    </row>
    <row r="138" spans="1:26" x14ac:dyDescent="0.25">
      <c r="A138" s="578" t="s">
        <v>88</v>
      </c>
      <c r="B138" s="585" t="s">
        <v>89</v>
      </c>
      <c r="C138" s="585" t="s">
        <v>118</v>
      </c>
      <c r="D138" s="569" t="s">
        <v>189</v>
      </c>
      <c r="E138" s="634" t="s">
        <v>141</v>
      </c>
      <c r="F138" s="506"/>
      <c r="G138" s="506"/>
      <c r="H138" s="506"/>
      <c r="I138" s="506"/>
      <c r="J138" s="506"/>
      <c r="K138" s="506"/>
      <c r="L138" s="506"/>
      <c r="M138" s="506"/>
      <c r="N138" s="506"/>
      <c r="O138" s="635"/>
      <c r="P138" s="557" t="s">
        <v>158</v>
      </c>
      <c r="Q138" s="569" t="s">
        <v>129</v>
      </c>
      <c r="R138" s="569" t="s">
        <v>130</v>
      </c>
      <c r="S138" s="702" t="s">
        <v>131</v>
      </c>
      <c r="T138" s="640" t="s">
        <v>132</v>
      </c>
      <c r="U138" s="211"/>
      <c r="V138" s="211"/>
      <c r="W138" s="416"/>
      <c r="X138" s="212"/>
      <c r="Y138" s="212"/>
    </row>
    <row r="139" spans="1:26" ht="15.75" thickBot="1" x14ac:dyDescent="0.3">
      <c r="A139" s="580"/>
      <c r="B139" s="587"/>
      <c r="C139" s="587"/>
      <c r="D139" s="570"/>
      <c r="E139" s="636"/>
      <c r="F139" s="509"/>
      <c r="G139" s="509"/>
      <c r="H139" s="509"/>
      <c r="I139" s="509"/>
      <c r="J139" s="509"/>
      <c r="K139" s="509"/>
      <c r="L139" s="509"/>
      <c r="M139" s="509"/>
      <c r="N139" s="509"/>
      <c r="O139" s="637"/>
      <c r="P139" s="558"/>
      <c r="Q139" s="570"/>
      <c r="R139" s="570"/>
      <c r="S139" s="703"/>
      <c r="T139" s="641"/>
      <c r="U139" s="211"/>
      <c r="V139" s="211"/>
      <c r="W139" s="416"/>
      <c r="X139" s="212"/>
      <c r="Y139" s="212"/>
    </row>
    <row r="140" spans="1:26" x14ac:dyDescent="0.25">
      <c r="A140" s="415">
        <v>1</v>
      </c>
      <c r="B140" s="35"/>
      <c r="C140" s="178" t="str">
        <f>IFERROR(VLOOKUP(B140,Deelnemersoverzicht!B$7:C$21,2,0),"")</f>
        <v/>
      </c>
      <c r="D140" s="448" t="str">
        <f>IFERROR(VLOOKUP(B140,Deelnemersoverzicht!$B$7:$E$21,4,0),"")</f>
        <v/>
      </c>
      <c r="E140" s="475"/>
      <c r="F140" s="476"/>
      <c r="G140" s="476"/>
      <c r="H140" s="476"/>
      <c r="I140" s="476"/>
      <c r="J140" s="476"/>
      <c r="K140" s="476"/>
      <c r="L140" s="476"/>
      <c r="M140" s="476"/>
      <c r="N140" s="476"/>
      <c r="O140" s="477"/>
      <c r="P140" s="51"/>
      <c r="Q140" s="334" t="s">
        <v>190</v>
      </c>
      <c r="R140" s="332">
        <f t="shared" ref="R140:R154" si="23">IF(Q140="Test- en experimenteerinfra.",25%,0)</f>
        <v>0.25</v>
      </c>
      <c r="S140" s="203">
        <f t="shared" ref="S140:S154" si="24">+P140*R140</f>
        <v>0</v>
      </c>
      <c r="T140" s="205">
        <f t="shared" ref="T140:T154" si="25">IFERROR(P140*(D140+R140),0)</f>
        <v>0</v>
      </c>
      <c r="U140" s="211"/>
      <c r="V140" s="211"/>
      <c r="W140" s="416"/>
      <c r="X140" s="212"/>
      <c r="Y140" s="212"/>
    </row>
    <row r="141" spans="1:26" x14ac:dyDescent="0.25">
      <c r="A141" s="415">
        <v>2</v>
      </c>
      <c r="B141" s="23"/>
      <c r="C141" s="179" t="str">
        <f>IFERROR(VLOOKUP(B141,Deelnemersoverzicht!B$7:C$21,2,0),"")</f>
        <v/>
      </c>
      <c r="D141" s="448" t="str">
        <f>IFERROR(VLOOKUP(B141,Deelnemersoverzicht!$B$7:$E$21,4,0),"")</f>
        <v/>
      </c>
      <c r="E141" s="484"/>
      <c r="F141" s="485"/>
      <c r="G141" s="485"/>
      <c r="H141" s="485"/>
      <c r="I141" s="485"/>
      <c r="J141" s="485"/>
      <c r="K141" s="485"/>
      <c r="L141" s="485"/>
      <c r="M141" s="485"/>
      <c r="N141" s="485"/>
      <c r="O141" s="486"/>
      <c r="P141" s="52"/>
      <c r="Q141" s="334" t="s">
        <v>190</v>
      </c>
      <c r="R141" s="332">
        <f t="shared" si="23"/>
        <v>0.25</v>
      </c>
      <c r="S141" s="203">
        <f t="shared" si="24"/>
        <v>0</v>
      </c>
      <c r="T141" s="205">
        <f t="shared" si="25"/>
        <v>0</v>
      </c>
      <c r="U141" s="211"/>
      <c r="V141" s="211"/>
      <c r="W141" s="416"/>
      <c r="X141" s="212"/>
      <c r="Y141" s="212"/>
    </row>
    <row r="142" spans="1:26" x14ac:dyDescent="0.25">
      <c r="A142" s="415">
        <v>3</v>
      </c>
      <c r="B142" s="23"/>
      <c r="C142" s="179" t="str">
        <f>IFERROR(VLOOKUP(B142,Deelnemersoverzicht!B$7:C$21,2,0),"")</f>
        <v/>
      </c>
      <c r="D142" s="448" t="str">
        <f>IFERROR(VLOOKUP(B142,Deelnemersoverzicht!$B$7:$E$21,4,0),"")</f>
        <v/>
      </c>
      <c r="E142" s="484"/>
      <c r="F142" s="485"/>
      <c r="G142" s="485"/>
      <c r="H142" s="485"/>
      <c r="I142" s="485"/>
      <c r="J142" s="485"/>
      <c r="K142" s="485"/>
      <c r="L142" s="485"/>
      <c r="M142" s="485"/>
      <c r="N142" s="485"/>
      <c r="O142" s="486"/>
      <c r="P142" s="52"/>
      <c r="Q142" s="334" t="s">
        <v>190</v>
      </c>
      <c r="R142" s="332">
        <f t="shared" si="23"/>
        <v>0.25</v>
      </c>
      <c r="S142" s="203">
        <f t="shared" si="24"/>
        <v>0</v>
      </c>
      <c r="T142" s="205">
        <f t="shared" si="25"/>
        <v>0</v>
      </c>
      <c r="U142" s="211"/>
      <c r="V142" s="211"/>
      <c r="W142" s="416"/>
      <c r="X142" s="212"/>
      <c r="Y142" s="212"/>
    </row>
    <row r="143" spans="1:26" x14ac:dyDescent="0.25">
      <c r="A143" s="415">
        <v>4</v>
      </c>
      <c r="B143" s="23"/>
      <c r="C143" s="179" t="str">
        <f>IFERROR(VLOOKUP(B143,Deelnemersoverzicht!B$7:C$21,2,0),"")</f>
        <v/>
      </c>
      <c r="D143" s="448" t="str">
        <f>IFERROR(VLOOKUP(B143,Deelnemersoverzicht!$B$7:$E$21,4,0),"")</f>
        <v/>
      </c>
      <c r="E143" s="484"/>
      <c r="F143" s="485"/>
      <c r="G143" s="485"/>
      <c r="H143" s="485"/>
      <c r="I143" s="485"/>
      <c r="J143" s="485"/>
      <c r="K143" s="485"/>
      <c r="L143" s="485"/>
      <c r="M143" s="485"/>
      <c r="N143" s="485"/>
      <c r="O143" s="486"/>
      <c r="P143" s="52"/>
      <c r="Q143" s="334" t="s">
        <v>190</v>
      </c>
      <c r="R143" s="332">
        <f t="shared" si="23"/>
        <v>0.25</v>
      </c>
      <c r="S143" s="203">
        <f t="shared" si="24"/>
        <v>0</v>
      </c>
      <c r="T143" s="205">
        <f t="shared" si="25"/>
        <v>0</v>
      </c>
      <c r="U143" s="211"/>
      <c r="V143" s="211"/>
      <c r="W143" s="416"/>
      <c r="X143" s="212"/>
      <c r="Y143" s="212"/>
    </row>
    <row r="144" spans="1:26" x14ac:dyDescent="0.25">
      <c r="A144" s="415">
        <v>5</v>
      </c>
      <c r="B144" s="23"/>
      <c r="C144" s="179" t="str">
        <f>IFERROR(VLOOKUP(B144,Deelnemersoverzicht!B$7:C$21,2,0),"")</f>
        <v/>
      </c>
      <c r="D144" s="448" t="str">
        <f>IFERROR(VLOOKUP(B144,Deelnemersoverzicht!$B$7:$E$21,4,0),"")</f>
        <v/>
      </c>
      <c r="E144" s="484"/>
      <c r="F144" s="485"/>
      <c r="G144" s="485"/>
      <c r="H144" s="485"/>
      <c r="I144" s="485"/>
      <c r="J144" s="485"/>
      <c r="K144" s="485"/>
      <c r="L144" s="485"/>
      <c r="M144" s="485"/>
      <c r="N144" s="485"/>
      <c r="O144" s="486"/>
      <c r="P144" s="52"/>
      <c r="Q144" s="334" t="s">
        <v>190</v>
      </c>
      <c r="R144" s="332">
        <f t="shared" si="23"/>
        <v>0.25</v>
      </c>
      <c r="S144" s="203">
        <f t="shared" si="24"/>
        <v>0</v>
      </c>
      <c r="T144" s="205">
        <f t="shared" si="25"/>
        <v>0</v>
      </c>
      <c r="U144" s="211"/>
      <c r="V144" s="211"/>
      <c r="W144" s="416"/>
      <c r="X144" s="212"/>
      <c r="Y144" s="212"/>
    </row>
    <row r="145" spans="1:26" x14ac:dyDescent="0.25">
      <c r="A145" s="415">
        <v>6</v>
      </c>
      <c r="B145" s="23"/>
      <c r="C145" s="179" t="str">
        <f>IFERROR(VLOOKUP(B145,Deelnemersoverzicht!B$7:C$21,2,0),"")</f>
        <v/>
      </c>
      <c r="D145" s="448" t="str">
        <f>IFERROR(VLOOKUP(B145,Deelnemersoverzicht!$B$7:$E$21,4,0),"")</f>
        <v/>
      </c>
      <c r="E145" s="484"/>
      <c r="F145" s="485"/>
      <c r="G145" s="485"/>
      <c r="H145" s="485"/>
      <c r="I145" s="485"/>
      <c r="J145" s="485"/>
      <c r="K145" s="485"/>
      <c r="L145" s="485"/>
      <c r="M145" s="485"/>
      <c r="N145" s="485"/>
      <c r="O145" s="486"/>
      <c r="P145" s="52"/>
      <c r="Q145" s="334" t="s">
        <v>190</v>
      </c>
      <c r="R145" s="332">
        <f t="shared" si="23"/>
        <v>0.25</v>
      </c>
      <c r="S145" s="203">
        <f t="shared" si="24"/>
        <v>0</v>
      </c>
      <c r="T145" s="205">
        <f t="shared" si="25"/>
        <v>0</v>
      </c>
      <c r="U145" s="211"/>
      <c r="V145" s="211"/>
      <c r="W145" s="416"/>
      <c r="X145" s="212"/>
      <c r="Y145" s="212"/>
    </row>
    <row r="146" spans="1:26" x14ac:dyDescent="0.25">
      <c r="A146" s="415">
        <v>7</v>
      </c>
      <c r="B146" s="23"/>
      <c r="C146" s="179" t="str">
        <f>IFERROR(VLOOKUP(B146,Deelnemersoverzicht!B$7:C$21,2,0),"")</f>
        <v/>
      </c>
      <c r="D146" s="448" t="str">
        <f>IFERROR(VLOOKUP(B146,Deelnemersoverzicht!$B$7:$E$21,4,0),"")</f>
        <v/>
      </c>
      <c r="E146" s="484"/>
      <c r="F146" s="485"/>
      <c r="G146" s="485"/>
      <c r="H146" s="485"/>
      <c r="I146" s="485"/>
      <c r="J146" s="485"/>
      <c r="K146" s="485"/>
      <c r="L146" s="485"/>
      <c r="M146" s="485"/>
      <c r="N146" s="485"/>
      <c r="O146" s="486"/>
      <c r="P146" s="52"/>
      <c r="Q146" s="334" t="s">
        <v>190</v>
      </c>
      <c r="R146" s="332">
        <f t="shared" si="23"/>
        <v>0.25</v>
      </c>
      <c r="S146" s="203">
        <f t="shared" si="24"/>
        <v>0</v>
      </c>
      <c r="T146" s="205">
        <f t="shared" si="25"/>
        <v>0</v>
      </c>
      <c r="U146" s="211"/>
      <c r="V146" s="211"/>
      <c r="W146" s="416"/>
      <c r="X146" s="212"/>
      <c r="Y146" s="212"/>
    </row>
    <row r="147" spans="1:26" x14ac:dyDescent="0.25">
      <c r="A147" s="415">
        <v>8</v>
      </c>
      <c r="B147" s="23"/>
      <c r="C147" s="179" t="str">
        <f>IFERROR(VLOOKUP(B147,Deelnemersoverzicht!B$7:C$21,2,0),"")</f>
        <v/>
      </c>
      <c r="D147" s="448" t="str">
        <f>IFERROR(VLOOKUP(B147,Deelnemersoverzicht!$B$7:$E$21,4,0),"")</f>
        <v/>
      </c>
      <c r="E147" s="484"/>
      <c r="F147" s="485"/>
      <c r="G147" s="485"/>
      <c r="H147" s="485"/>
      <c r="I147" s="485"/>
      <c r="J147" s="485"/>
      <c r="K147" s="485"/>
      <c r="L147" s="485"/>
      <c r="M147" s="485"/>
      <c r="N147" s="485"/>
      <c r="O147" s="486"/>
      <c r="P147" s="52"/>
      <c r="Q147" s="334" t="s">
        <v>190</v>
      </c>
      <c r="R147" s="332">
        <f t="shared" si="23"/>
        <v>0.25</v>
      </c>
      <c r="S147" s="203">
        <f t="shared" si="24"/>
        <v>0</v>
      </c>
      <c r="T147" s="205">
        <f t="shared" si="25"/>
        <v>0</v>
      </c>
      <c r="U147" s="211"/>
      <c r="V147" s="211"/>
      <c r="W147" s="416"/>
      <c r="X147" s="212"/>
      <c r="Y147" s="212"/>
    </row>
    <row r="148" spans="1:26" x14ac:dyDescent="0.25">
      <c r="A148" s="415">
        <v>9</v>
      </c>
      <c r="B148" s="23"/>
      <c r="C148" s="179" t="str">
        <f>IFERROR(VLOOKUP(B148,Deelnemersoverzicht!B$7:C$21,2,0),"")</f>
        <v/>
      </c>
      <c r="D148" s="448" t="str">
        <f>IFERROR(VLOOKUP(B148,Deelnemersoverzicht!$B$7:$E$21,4,0),"")</f>
        <v/>
      </c>
      <c r="E148" s="484"/>
      <c r="F148" s="485"/>
      <c r="G148" s="485"/>
      <c r="H148" s="485"/>
      <c r="I148" s="485"/>
      <c r="J148" s="485"/>
      <c r="K148" s="485"/>
      <c r="L148" s="485"/>
      <c r="M148" s="485"/>
      <c r="N148" s="485"/>
      <c r="O148" s="486"/>
      <c r="P148" s="52"/>
      <c r="Q148" s="334" t="s">
        <v>190</v>
      </c>
      <c r="R148" s="332">
        <f t="shared" si="23"/>
        <v>0.25</v>
      </c>
      <c r="S148" s="203">
        <f t="shared" si="24"/>
        <v>0</v>
      </c>
      <c r="T148" s="205">
        <f t="shared" si="25"/>
        <v>0</v>
      </c>
      <c r="U148" s="211"/>
      <c r="V148" s="211"/>
      <c r="W148" s="416"/>
      <c r="X148" s="212"/>
      <c r="Y148" s="212"/>
    </row>
    <row r="149" spans="1:26" x14ac:dyDescent="0.25">
      <c r="A149" s="415">
        <v>10</v>
      </c>
      <c r="B149" s="23"/>
      <c r="C149" s="179" t="str">
        <f>IFERROR(VLOOKUP(B149,Deelnemersoverzicht!B$7:C$21,2,0),"")</f>
        <v/>
      </c>
      <c r="D149" s="448" t="str">
        <f>IFERROR(VLOOKUP(B149,Deelnemersoverzicht!$B$7:$E$21,4,0),"")</f>
        <v/>
      </c>
      <c r="E149" s="484"/>
      <c r="F149" s="485"/>
      <c r="G149" s="485"/>
      <c r="H149" s="485"/>
      <c r="I149" s="485"/>
      <c r="J149" s="485"/>
      <c r="K149" s="485"/>
      <c r="L149" s="485"/>
      <c r="M149" s="485"/>
      <c r="N149" s="485"/>
      <c r="O149" s="486"/>
      <c r="P149" s="52"/>
      <c r="Q149" s="334" t="s">
        <v>190</v>
      </c>
      <c r="R149" s="332">
        <f t="shared" si="23"/>
        <v>0.25</v>
      </c>
      <c r="S149" s="203">
        <f t="shared" si="24"/>
        <v>0</v>
      </c>
      <c r="T149" s="205">
        <f t="shared" si="25"/>
        <v>0</v>
      </c>
      <c r="U149" s="211"/>
      <c r="V149" s="211"/>
      <c r="W149" s="416"/>
      <c r="X149" s="212"/>
      <c r="Y149" s="212"/>
    </row>
    <row r="150" spans="1:26" x14ac:dyDescent="0.25">
      <c r="A150" s="415">
        <v>11</v>
      </c>
      <c r="B150" s="23"/>
      <c r="C150" s="179" t="str">
        <f>IFERROR(VLOOKUP(B150,Deelnemersoverzicht!B$7:C$21,2,0),"")</f>
        <v/>
      </c>
      <c r="D150" s="448" t="str">
        <f>IFERROR(VLOOKUP(B150,Deelnemersoverzicht!$B$7:$E$21,4,0),"")</f>
        <v/>
      </c>
      <c r="E150" s="484"/>
      <c r="F150" s="485"/>
      <c r="G150" s="485"/>
      <c r="H150" s="485"/>
      <c r="I150" s="485"/>
      <c r="J150" s="485"/>
      <c r="K150" s="485"/>
      <c r="L150" s="485"/>
      <c r="M150" s="485"/>
      <c r="N150" s="485"/>
      <c r="O150" s="486"/>
      <c r="P150" s="52"/>
      <c r="Q150" s="334"/>
      <c r="R150" s="332">
        <f t="shared" si="23"/>
        <v>0</v>
      </c>
      <c r="S150" s="203">
        <f t="shared" si="24"/>
        <v>0</v>
      </c>
      <c r="T150" s="205">
        <f t="shared" si="25"/>
        <v>0</v>
      </c>
      <c r="U150" s="211"/>
      <c r="V150" s="211"/>
      <c r="W150" s="416"/>
      <c r="X150" s="212"/>
      <c r="Y150" s="212"/>
    </row>
    <row r="151" spans="1:26" x14ac:dyDescent="0.25">
      <c r="A151" s="415">
        <v>12</v>
      </c>
      <c r="B151" s="23"/>
      <c r="C151" s="179" t="str">
        <f>IFERROR(VLOOKUP(B151,Deelnemersoverzicht!B$7:C$21,2,0),"")</f>
        <v/>
      </c>
      <c r="D151" s="448" t="str">
        <f>IFERROR(VLOOKUP(B151,Deelnemersoverzicht!$B$7:$E$21,4,0),"")</f>
        <v/>
      </c>
      <c r="E151" s="484"/>
      <c r="F151" s="485"/>
      <c r="G151" s="485"/>
      <c r="H151" s="485"/>
      <c r="I151" s="485"/>
      <c r="J151" s="485"/>
      <c r="K151" s="485"/>
      <c r="L151" s="485"/>
      <c r="M151" s="485"/>
      <c r="N151" s="485"/>
      <c r="O151" s="486"/>
      <c r="P151" s="52"/>
      <c r="Q151" s="334"/>
      <c r="R151" s="332">
        <f t="shared" si="23"/>
        <v>0</v>
      </c>
      <c r="S151" s="203">
        <f t="shared" si="24"/>
        <v>0</v>
      </c>
      <c r="T151" s="205">
        <f t="shared" si="25"/>
        <v>0</v>
      </c>
      <c r="U151" s="211"/>
      <c r="V151" s="211"/>
      <c r="W151" s="416"/>
      <c r="X151" s="212"/>
      <c r="Y151" s="212"/>
    </row>
    <row r="152" spans="1:26" x14ac:dyDescent="0.25">
      <c r="A152" s="415">
        <v>13</v>
      </c>
      <c r="B152" s="23"/>
      <c r="C152" s="179" t="str">
        <f>IFERROR(VLOOKUP(B152,Deelnemersoverzicht!B$7:C$21,2,0),"")</f>
        <v/>
      </c>
      <c r="D152" s="448" t="str">
        <f>IFERROR(VLOOKUP(B152,Deelnemersoverzicht!$B$7:$E$21,4,0),"")</f>
        <v/>
      </c>
      <c r="E152" s="484"/>
      <c r="F152" s="485"/>
      <c r="G152" s="485"/>
      <c r="H152" s="485"/>
      <c r="I152" s="485"/>
      <c r="J152" s="485"/>
      <c r="K152" s="485"/>
      <c r="L152" s="485"/>
      <c r="M152" s="485"/>
      <c r="N152" s="485"/>
      <c r="O152" s="486"/>
      <c r="P152" s="52"/>
      <c r="Q152" s="334"/>
      <c r="R152" s="332">
        <f t="shared" si="23"/>
        <v>0</v>
      </c>
      <c r="S152" s="203">
        <f t="shared" si="24"/>
        <v>0</v>
      </c>
      <c r="T152" s="205">
        <f t="shared" si="25"/>
        <v>0</v>
      </c>
      <c r="U152" s="211"/>
      <c r="V152" s="211"/>
      <c r="W152" s="416"/>
      <c r="X152" s="212"/>
      <c r="Y152" s="212"/>
    </row>
    <row r="153" spans="1:26" x14ac:dyDescent="0.25">
      <c r="A153" s="415">
        <v>14</v>
      </c>
      <c r="B153" s="23"/>
      <c r="C153" s="179" t="str">
        <f>IFERROR(VLOOKUP(B153,Deelnemersoverzicht!B$7:C$21,2,0),"")</f>
        <v/>
      </c>
      <c r="D153" s="448" t="str">
        <f>IFERROR(VLOOKUP(B153,Deelnemersoverzicht!$B$7:$E$21,4,0),"")</f>
        <v/>
      </c>
      <c r="E153" s="484"/>
      <c r="F153" s="485"/>
      <c r="G153" s="485"/>
      <c r="H153" s="485"/>
      <c r="I153" s="485"/>
      <c r="J153" s="485"/>
      <c r="K153" s="485"/>
      <c r="L153" s="485"/>
      <c r="M153" s="485"/>
      <c r="N153" s="485"/>
      <c r="O153" s="486"/>
      <c r="P153" s="52"/>
      <c r="Q153" s="334"/>
      <c r="R153" s="332">
        <f t="shared" si="23"/>
        <v>0</v>
      </c>
      <c r="S153" s="203">
        <f t="shared" si="24"/>
        <v>0</v>
      </c>
      <c r="T153" s="205">
        <f t="shared" si="25"/>
        <v>0</v>
      </c>
      <c r="U153" s="211"/>
      <c r="V153" s="211"/>
      <c r="W153" s="416"/>
      <c r="X153" s="212"/>
      <c r="Y153" s="212"/>
    </row>
    <row r="154" spans="1:26" ht="15.75" thickBot="1" x14ac:dyDescent="0.3">
      <c r="A154" s="415">
        <v>15</v>
      </c>
      <c r="B154" s="23"/>
      <c r="C154" s="181" t="str">
        <f>IFERROR(VLOOKUP(B154,Deelnemersoverzicht!B$7:C$21,2,0),"")</f>
        <v/>
      </c>
      <c r="D154" s="448" t="str">
        <f>IFERROR(VLOOKUP(B154,Deelnemersoverzicht!$B$7:$E$21,4,0),"")</f>
        <v/>
      </c>
      <c r="E154" s="481"/>
      <c r="F154" s="482"/>
      <c r="G154" s="482"/>
      <c r="H154" s="482"/>
      <c r="I154" s="482"/>
      <c r="J154" s="482"/>
      <c r="K154" s="482"/>
      <c r="L154" s="482"/>
      <c r="M154" s="482"/>
      <c r="N154" s="482"/>
      <c r="O154" s="483"/>
      <c r="P154" s="53"/>
      <c r="Q154" s="334"/>
      <c r="R154" s="332">
        <f t="shared" si="23"/>
        <v>0</v>
      </c>
      <c r="S154" s="203">
        <f t="shared" si="24"/>
        <v>0</v>
      </c>
      <c r="T154" s="205">
        <f t="shared" si="25"/>
        <v>0</v>
      </c>
      <c r="U154" s="211"/>
      <c r="V154" s="211"/>
      <c r="W154" s="416"/>
      <c r="X154" s="212"/>
      <c r="Y154" s="212"/>
    </row>
    <row r="155" spans="1:26" ht="15.75" thickBot="1" x14ac:dyDescent="0.3">
      <c r="A155" s="424"/>
      <c r="B155" s="238" t="s">
        <v>133</v>
      </c>
      <c r="C155" s="625"/>
      <c r="D155" s="626"/>
      <c r="E155" s="626"/>
      <c r="F155" s="626"/>
      <c r="G155" s="626"/>
      <c r="H155" s="626"/>
      <c r="I155" s="626"/>
      <c r="J155" s="626"/>
      <c r="K155" s="626"/>
      <c r="L155" s="626"/>
      <c r="M155" s="626"/>
      <c r="N155" s="626"/>
      <c r="O155" s="627"/>
      <c r="P155" s="190">
        <f>SUM(P140:P154)</f>
        <v>0</v>
      </c>
      <c r="Q155" s="190"/>
      <c r="R155" s="190"/>
      <c r="S155" s="208">
        <f>SUM(S140:S154)</f>
        <v>0</v>
      </c>
      <c r="T155" s="209">
        <f>SUM(T140:T154)</f>
        <v>0</v>
      </c>
      <c r="U155" s="211"/>
      <c r="V155" s="211"/>
      <c r="W155" s="212"/>
      <c r="X155" s="212"/>
      <c r="Y155" s="212"/>
    </row>
    <row r="156" spans="1:26" ht="7.5" customHeight="1" x14ac:dyDescent="0.25">
      <c r="A156" s="397"/>
      <c r="B156" s="397"/>
      <c r="C156" s="397"/>
      <c r="D156" s="397"/>
      <c r="E156" s="397"/>
      <c r="F156" s="397"/>
      <c r="G156" s="397"/>
      <c r="H156" s="397"/>
      <c r="I156" s="397"/>
      <c r="J156" s="397"/>
      <c r="K156" s="397"/>
      <c r="L156" s="397"/>
      <c r="M156" s="397"/>
      <c r="N156" s="397"/>
      <c r="O156" s="397"/>
      <c r="P156" s="397"/>
      <c r="Q156" s="397"/>
      <c r="R156" s="397"/>
      <c r="S156" s="397"/>
      <c r="T156" s="397"/>
      <c r="U156" s="397"/>
      <c r="V156" s="397"/>
      <c r="W156" s="397"/>
      <c r="X156" s="212"/>
      <c r="Y156" s="212"/>
      <c r="Z156" s="212"/>
    </row>
    <row r="157" spans="1:26" x14ac:dyDescent="0.25">
      <c r="A157" s="227" t="s">
        <v>160</v>
      </c>
      <c r="B157" s="397"/>
      <c r="C157" s="397"/>
      <c r="D157" s="397"/>
      <c r="E157" s="397"/>
      <c r="F157" s="397"/>
      <c r="G157" s="397"/>
      <c r="H157" s="397"/>
      <c r="I157" s="397"/>
      <c r="J157" s="397"/>
      <c r="K157" s="397"/>
      <c r="L157" s="397"/>
      <c r="M157" s="397"/>
      <c r="N157" s="397"/>
      <c r="O157" s="397"/>
      <c r="P157" s="397"/>
      <c r="Q157" s="397"/>
      <c r="R157" s="397"/>
      <c r="S157" s="397"/>
      <c r="T157" s="397"/>
      <c r="U157" s="397"/>
      <c r="V157" s="397"/>
      <c r="W157" s="397"/>
      <c r="X157" s="212"/>
      <c r="Y157" s="212"/>
      <c r="Z157" s="212"/>
    </row>
    <row r="158" spans="1:26" ht="6" customHeight="1" thickBot="1" x14ac:dyDescent="0.3">
      <c r="A158" s="397"/>
      <c r="B158" s="397"/>
      <c r="C158" s="397"/>
      <c r="D158" s="397"/>
      <c r="E158" s="397"/>
      <c r="F158" s="397"/>
      <c r="G158" s="397"/>
      <c r="H158" s="397"/>
      <c r="I158" s="397"/>
      <c r="J158" s="397"/>
      <c r="K158" s="397"/>
      <c r="L158" s="397"/>
      <c r="M158" s="397"/>
      <c r="N158" s="397"/>
      <c r="O158" s="397"/>
      <c r="P158" s="397"/>
      <c r="Q158" s="397"/>
      <c r="R158" s="397"/>
      <c r="S158" s="397"/>
      <c r="T158" s="397"/>
      <c r="U158" s="397"/>
      <c r="V158" s="397"/>
      <c r="W158" s="397"/>
      <c r="X158" s="212"/>
      <c r="Y158" s="212"/>
      <c r="Z158" s="212"/>
    </row>
    <row r="159" spans="1:26" x14ac:dyDescent="0.25">
      <c r="A159" s="669" t="s">
        <v>88</v>
      </c>
      <c r="B159" s="623" t="s">
        <v>89</v>
      </c>
      <c r="C159" s="518" t="s">
        <v>118</v>
      </c>
      <c r="D159" s="520"/>
      <c r="E159" s="634" t="s">
        <v>141</v>
      </c>
      <c r="F159" s="506"/>
      <c r="G159" s="506"/>
      <c r="H159" s="506"/>
      <c r="I159" s="506"/>
      <c r="J159" s="506"/>
      <c r="K159" s="506"/>
      <c r="L159" s="506"/>
      <c r="M159" s="506"/>
      <c r="N159" s="506"/>
      <c r="O159" s="506"/>
      <c r="P159" s="506"/>
      <c r="Q159" s="506"/>
      <c r="R159" s="506"/>
      <c r="S159" s="635"/>
      <c r="T159" s="557" t="s">
        <v>158</v>
      </c>
      <c r="U159" s="397"/>
      <c r="V159" s="397"/>
      <c r="W159" s="416"/>
      <c r="X159" s="416"/>
      <c r="Y159" s="416"/>
      <c r="Z159" s="423"/>
    </row>
    <row r="160" spans="1:26" ht="15.75" thickBot="1" x14ac:dyDescent="0.3">
      <c r="A160" s="670"/>
      <c r="B160" s="624"/>
      <c r="C160" s="524"/>
      <c r="D160" s="526"/>
      <c r="E160" s="636"/>
      <c r="F160" s="509"/>
      <c r="G160" s="509"/>
      <c r="H160" s="509"/>
      <c r="I160" s="509"/>
      <c r="J160" s="509"/>
      <c r="K160" s="509"/>
      <c r="L160" s="509"/>
      <c r="M160" s="509"/>
      <c r="N160" s="509"/>
      <c r="O160" s="509"/>
      <c r="P160" s="509"/>
      <c r="Q160" s="509"/>
      <c r="R160" s="509"/>
      <c r="S160" s="637"/>
      <c r="T160" s="558"/>
      <c r="U160" s="397"/>
      <c r="V160" s="397"/>
      <c r="W160" s="416"/>
      <c r="X160" s="416"/>
      <c r="Y160" s="416"/>
      <c r="Z160" s="423"/>
    </row>
    <row r="161" spans="1:27" x14ac:dyDescent="0.25">
      <c r="A161" s="415">
        <v>1</v>
      </c>
      <c r="B161" s="41"/>
      <c r="C161" s="665" t="str">
        <f>IFERROR(VLOOKUP(B161,Deelnemersoverzicht!B$7:C$21,2,0),"")</f>
        <v/>
      </c>
      <c r="D161" s="666"/>
      <c r="E161" s="475"/>
      <c r="F161" s="476"/>
      <c r="G161" s="476"/>
      <c r="H161" s="476"/>
      <c r="I161" s="476"/>
      <c r="J161" s="476"/>
      <c r="K161" s="476"/>
      <c r="L161" s="476"/>
      <c r="M161" s="476"/>
      <c r="N161" s="476"/>
      <c r="O161" s="476"/>
      <c r="P161" s="476"/>
      <c r="Q161" s="476"/>
      <c r="R161" s="476"/>
      <c r="S161" s="477"/>
      <c r="T161" s="196"/>
      <c r="U161" s="425"/>
      <c r="V161" s="425"/>
      <c r="W161" s="416"/>
      <c r="X161" s="416"/>
      <c r="Y161" s="416"/>
      <c r="Z161" s="423"/>
    </row>
    <row r="162" spans="1:27" x14ac:dyDescent="0.25">
      <c r="A162" s="415">
        <v>2</v>
      </c>
      <c r="B162" s="28"/>
      <c r="C162" s="545" t="str">
        <f>IFERROR(VLOOKUP(B162,Deelnemersoverzicht!B$7:C$21,2,0),"")</f>
        <v/>
      </c>
      <c r="D162" s="546"/>
      <c r="E162" s="484"/>
      <c r="F162" s="485"/>
      <c r="G162" s="485"/>
      <c r="H162" s="485"/>
      <c r="I162" s="485"/>
      <c r="J162" s="485"/>
      <c r="K162" s="485"/>
      <c r="L162" s="485"/>
      <c r="M162" s="485"/>
      <c r="N162" s="485"/>
      <c r="O162" s="485"/>
      <c r="P162" s="485"/>
      <c r="Q162" s="485"/>
      <c r="R162" s="485"/>
      <c r="S162" s="486"/>
      <c r="T162" s="197"/>
      <c r="U162" s="425"/>
      <c r="V162" s="425"/>
      <c r="W162" s="416"/>
      <c r="X162" s="416"/>
      <c r="Y162" s="416"/>
      <c r="Z162" s="423"/>
    </row>
    <row r="163" spans="1:27" x14ac:dyDescent="0.25">
      <c r="A163" s="415">
        <v>3</v>
      </c>
      <c r="B163" s="28"/>
      <c r="C163" s="545" t="str">
        <f>IFERROR(VLOOKUP(B163,Deelnemersoverzicht!B$7:C$21,2,0),"")</f>
        <v/>
      </c>
      <c r="D163" s="546"/>
      <c r="E163" s="484"/>
      <c r="F163" s="485"/>
      <c r="G163" s="485"/>
      <c r="H163" s="485"/>
      <c r="I163" s="485"/>
      <c r="J163" s="485"/>
      <c r="K163" s="485"/>
      <c r="L163" s="485"/>
      <c r="M163" s="485"/>
      <c r="N163" s="485"/>
      <c r="O163" s="485"/>
      <c r="P163" s="485"/>
      <c r="Q163" s="485"/>
      <c r="R163" s="485"/>
      <c r="S163" s="486"/>
      <c r="T163" s="197"/>
      <c r="U163" s="425"/>
      <c r="V163" s="425"/>
      <c r="W163" s="416"/>
      <c r="X163" s="416"/>
      <c r="Y163" s="416"/>
      <c r="Z163" s="423"/>
    </row>
    <row r="164" spans="1:27" x14ac:dyDescent="0.25">
      <c r="A164" s="415">
        <v>4</v>
      </c>
      <c r="B164" s="28"/>
      <c r="C164" s="545" t="str">
        <f>IFERROR(VLOOKUP(B164,Deelnemersoverzicht!B$7:C$21,2,0),"")</f>
        <v/>
      </c>
      <c r="D164" s="546"/>
      <c r="E164" s="484"/>
      <c r="F164" s="485"/>
      <c r="G164" s="485"/>
      <c r="H164" s="485"/>
      <c r="I164" s="485"/>
      <c r="J164" s="485"/>
      <c r="K164" s="485"/>
      <c r="L164" s="485"/>
      <c r="M164" s="485"/>
      <c r="N164" s="485"/>
      <c r="O164" s="485"/>
      <c r="P164" s="485"/>
      <c r="Q164" s="485"/>
      <c r="R164" s="485"/>
      <c r="S164" s="486"/>
      <c r="T164" s="197"/>
      <c r="U164" s="425"/>
      <c r="V164" s="425"/>
      <c r="W164" s="416"/>
      <c r="X164" s="416"/>
      <c r="Y164" s="416"/>
      <c r="Z164" s="423"/>
    </row>
    <row r="165" spans="1:27" x14ac:dyDescent="0.25">
      <c r="A165" s="415">
        <v>5</v>
      </c>
      <c r="B165" s="28"/>
      <c r="C165" s="545" t="str">
        <f>IFERROR(VLOOKUP(B165,Deelnemersoverzicht!B$7:C$21,2,0),"")</f>
        <v/>
      </c>
      <c r="D165" s="546"/>
      <c r="E165" s="484"/>
      <c r="F165" s="485"/>
      <c r="G165" s="485"/>
      <c r="H165" s="485"/>
      <c r="I165" s="485"/>
      <c r="J165" s="485"/>
      <c r="K165" s="485"/>
      <c r="L165" s="485"/>
      <c r="M165" s="485"/>
      <c r="N165" s="485"/>
      <c r="O165" s="485"/>
      <c r="P165" s="485"/>
      <c r="Q165" s="485"/>
      <c r="R165" s="485"/>
      <c r="S165" s="486"/>
      <c r="T165" s="197"/>
      <c r="U165" s="425"/>
      <c r="V165" s="425"/>
      <c r="W165" s="416"/>
      <c r="X165" s="416"/>
      <c r="Y165" s="416"/>
      <c r="Z165" s="423"/>
    </row>
    <row r="166" spans="1:27" x14ac:dyDescent="0.25">
      <c r="A166" s="415">
        <v>6</v>
      </c>
      <c r="B166" s="28"/>
      <c r="C166" s="545" t="str">
        <f>IFERROR(VLOOKUP(B166,Deelnemersoverzicht!B$7:C$21,2,0),"")</f>
        <v/>
      </c>
      <c r="D166" s="546"/>
      <c r="E166" s="484"/>
      <c r="F166" s="485"/>
      <c r="G166" s="485"/>
      <c r="H166" s="485"/>
      <c r="I166" s="485"/>
      <c r="J166" s="485"/>
      <c r="K166" s="485"/>
      <c r="L166" s="485"/>
      <c r="M166" s="485"/>
      <c r="N166" s="485"/>
      <c r="O166" s="485"/>
      <c r="P166" s="485"/>
      <c r="Q166" s="485"/>
      <c r="R166" s="485"/>
      <c r="S166" s="486"/>
      <c r="T166" s="197"/>
      <c r="U166" s="425"/>
      <c r="V166" s="425"/>
      <c r="W166" s="416"/>
      <c r="X166" s="416"/>
      <c r="Y166" s="416"/>
      <c r="Z166" s="423"/>
    </row>
    <row r="167" spans="1:27" x14ac:dyDescent="0.25">
      <c r="A167" s="415">
        <v>7</v>
      </c>
      <c r="B167" s="28"/>
      <c r="C167" s="545" t="str">
        <f>IFERROR(VLOOKUP(B167,Deelnemersoverzicht!B$7:C$21,2,0),"")</f>
        <v/>
      </c>
      <c r="D167" s="546"/>
      <c r="E167" s="484"/>
      <c r="F167" s="485"/>
      <c r="G167" s="485"/>
      <c r="H167" s="485"/>
      <c r="I167" s="485"/>
      <c r="J167" s="485"/>
      <c r="K167" s="485"/>
      <c r="L167" s="485"/>
      <c r="M167" s="485"/>
      <c r="N167" s="485"/>
      <c r="O167" s="485"/>
      <c r="P167" s="485"/>
      <c r="Q167" s="485"/>
      <c r="R167" s="485"/>
      <c r="S167" s="486"/>
      <c r="T167" s="197"/>
      <c r="U167" s="425"/>
      <c r="V167" s="425"/>
      <c r="W167" s="416"/>
      <c r="X167" s="416"/>
      <c r="Y167" s="416"/>
      <c r="Z167" s="423"/>
    </row>
    <row r="168" spans="1:27" x14ac:dyDescent="0.25">
      <c r="A168" s="415">
        <v>8</v>
      </c>
      <c r="B168" s="28"/>
      <c r="C168" s="545" t="str">
        <f>IFERROR(VLOOKUP(B168,Deelnemersoverzicht!B$7:C$21,2,0),"")</f>
        <v/>
      </c>
      <c r="D168" s="546"/>
      <c r="E168" s="484"/>
      <c r="F168" s="485"/>
      <c r="G168" s="485"/>
      <c r="H168" s="485"/>
      <c r="I168" s="485"/>
      <c r="J168" s="485"/>
      <c r="K168" s="485"/>
      <c r="L168" s="485"/>
      <c r="M168" s="485"/>
      <c r="N168" s="485"/>
      <c r="O168" s="485"/>
      <c r="P168" s="485"/>
      <c r="Q168" s="485"/>
      <c r="R168" s="485"/>
      <c r="S168" s="486"/>
      <c r="T168" s="197"/>
      <c r="U168" s="425"/>
      <c r="V168" s="425"/>
      <c r="W168" s="416"/>
      <c r="X168" s="416"/>
      <c r="Y168" s="416"/>
      <c r="Z168" s="423"/>
    </row>
    <row r="169" spans="1:27" x14ac:dyDescent="0.25">
      <c r="A169" s="415">
        <v>9</v>
      </c>
      <c r="B169" s="28"/>
      <c r="C169" s="545" t="str">
        <f>IFERROR(VLOOKUP(B169,Deelnemersoverzicht!B$7:C$21,2,0),"")</f>
        <v/>
      </c>
      <c r="D169" s="546"/>
      <c r="E169" s="484"/>
      <c r="F169" s="485"/>
      <c r="G169" s="485"/>
      <c r="H169" s="485"/>
      <c r="I169" s="485"/>
      <c r="J169" s="485"/>
      <c r="K169" s="485"/>
      <c r="L169" s="485"/>
      <c r="M169" s="485"/>
      <c r="N169" s="485"/>
      <c r="O169" s="485"/>
      <c r="P169" s="485"/>
      <c r="Q169" s="485"/>
      <c r="R169" s="485"/>
      <c r="S169" s="486"/>
      <c r="T169" s="197"/>
      <c r="U169" s="425"/>
      <c r="V169" s="425"/>
      <c r="W169" s="416"/>
      <c r="X169" s="416"/>
      <c r="Y169" s="416"/>
      <c r="Z169" s="423"/>
    </row>
    <row r="170" spans="1:27" ht="15.75" thickBot="1" x14ac:dyDescent="0.3">
      <c r="A170" s="426">
        <v>10</v>
      </c>
      <c r="B170" s="32"/>
      <c r="C170" s="667" t="str">
        <f>IFERROR(VLOOKUP(B170,Deelnemersoverzicht!B$7:C$21,2,0),"")</f>
        <v/>
      </c>
      <c r="D170" s="668"/>
      <c r="E170" s="481"/>
      <c r="F170" s="482"/>
      <c r="G170" s="482"/>
      <c r="H170" s="482"/>
      <c r="I170" s="482"/>
      <c r="J170" s="482"/>
      <c r="K170" s="482"/>
      <c r="L170" s="482"/>
      <c r="M170" s="482"/>
      <c r="N170" s="482"/>
      <c r="O170" s="482"/>
      <c r="P170" s="482"/>
      <c r="Q170" s="482"/>
      <c r="R170" s="482"/>
      <c r="S170" s="483"/>
      <c r="T170" s="198"/>
      <c r="U170" s="425"/>
      <c r="V170" s="425"/>
      <c r="W170" s="416"/>
      <c r="X170" s="416"/>
      <c r="Y170" s="416"/>
      <c r="Z170" s="423"/>
    </row>
    <row r="171" spans="1:27" ht="15.75" thickBot="1" x14ac:dyDescent="0.3">
      <c r="A171" s="424"/>
      <c r="B171" s="238" t="s">
        <v>143</v>
      </c>
      <c r="C171" s="331"/>
      <c r="D171" s="333"/>
      <c r="E171" s="707"/>
      <c r="F171" s="708"/>
      <c r="G171" s="708"/>
      <c r="H171" s="708"/>
      <c r="I171" s="708"/>
      <c r="J171" s="708"/>
      <c r="K171" s="708"/>
      <c r="L171" s="708"/>
      <c r="M171" s="708"/>
      <c r="N171" s="708"/>
      <c r="O171" s="708"/>
      <c r="P171" s="708"/>
      <c r="Q171" s="708"/>
      <c r="R171" s="708"/>
      <c r="S171" s="709"/>
      <c r="T171" s="190">
        <f>SUM(T161:T170)</f>
        <v>0</v>
      </c>
      <c r="U171" s="397"/>
      <c r="V171" s="429"/>
      <c r="W171" s="416"/>
      <c r="X171" s="416"/>
      <c r="Y171" s="416"/>
      <c r="Z171" s="423"/>
    </row>
    <row r="172" spans="1:27" x14ac:dyDescent="0.25">
      <c r="A172" s="397"/>
      <c r="B172" s="397"/>
      <c r="C172" s="397"/>
      <c r="D172" s="397"/>
      <c r="E172" s="397"/>
      <c r="F172" s="397"/>
      <c r="G172" s="397"/>
      <c r="H172" s="397"/>
      <c r="I172" s="397"/>
      <c r="J172" s="397"/>
      <c r="K172" s="397"/>
      <c r="L172" s="397"/>
      <c r="M172" s="397"/>
      <c r="N172" s="397"/>
      <c r="O172" s="397"/>
      <c r="P172" s="397"/>
      <c r="Q172" s="397"/>
      <c r="R172" s="397"/>
      <c r="S172" s="397"/>
      <c r="T172" s="397"/>
      <c r="U172" s="397"/>
      <c r="V172" s="397"/>
      <c r="W172" s="397"/>
      <c r="X172" s="212"/>
      <c r="Y172" s="212"/>
      <c r="Z172" s="212"/>
    </row>
    <row r="173" spans="1:27" x14ac:dyDescent="0.25">
      <c r="A173" s="239" t="s">
        <v>161</v>
      </c>
      <c r="B173" s="397"/>
      <c r="C173" s="397"/>
      <c r="D173" s="397"/>
      <c r="E173" s="397"/>
      <c r="F173" s="397"/>
      <c r="G173" s="397"/>
      <c r="H173" s="397"/>
      <c r="I173" s="397"/>
      <c r="J173" s="397"/>
      <c r="K173" s="397"/>
      <c r="L173" s="397"/>
      <c r="M173" s="397"/>
      <c r="N173" s="397"/>
      <c r="O173" s="397"/>
      <c r="P173" s="397"/>
      <c r="Q173" s="397"/>
      <c r="R173" s="397"/>
      <c r="S173" s="397"/>
      <c r="T173" s="397"/>
      <c r="U173" s="397"/>
      <c r="V173" s="397"/>
      <c r="W173" s="397"/>
      <c r="X173" s="212"/>
      <c r="Y173" s="212"/>
      <c r="Z173" s="212"/>
    </row>
    <row r="174" spans="1:27" x14ac:dyDescent="0.25">
      <c r="A174" s="397"/>
      <c r="B174" s="397"/>
      <c r="C174" s="397"/>
      <c r="D174" s="397"/>
      <c r="E174" s="397"/>
      <c r="F174" s="397"/>
      <c r="G174" s="397"/>
      <c r="H174" s="397"/>
      <c r="I174" s="397"/>
      <c r="J174" s="397"/>
      <c r="K174" s="397"/>
      <c r="L174" s="397"/>
      <c r="M174" s="397"/>
      <c r="N174" s="397"/>
      <c r="O174" s="397"/>
      <c r="P174" s="397"/>
      <c r="Q174" s="397"/>
      <c r="R174" s="397"/>
      <c r="S174" s="397"/>
      <c r="T174" s="397"/>
      <c r="U174" s="397"/>
      <c r="V174" s="397"/>
      <c r="W174" s="397"/>
      <c r="X174" s="212"/>
      <c r="Y174" s="212"/>
      <c r="Z174" s="212"/>
    </row>
    <row r="175" spans="1:27" x14ac:dyDescent="0.25">
      <c r="A175" s="397"/>
      <c r="B175" s="430" t="s">
        <v>162</v>
      </c>
      <c r="C175" s="431"/>
      <c r="D175" s="431"/>
      <c r="E175" s="431"/>
      <c r="F175" s="431"/>
      <c r="G175" s="431"/>
      <c r="H175" s="431"/>
      <c r="I175" s="431"/>
      <c r="J175" s="431"/>
      <c r="K175" s="431"/>
      <c r="L175" s="431"/>
      <c r="M175" s="431"/>
      <c r="N175" s="431"/>
      <c r="O175" s="431"/>
      <c r="P175" s="431"/>
      <c r="Q175" s="432"/>
      <c r="R175" s="431"/>
      <c r="S175" s="451"/>
      <c r="T175" s="248" t="s">
        <v>158</v>
      </c>
      <c r="U175" s="397"/>
      <c r="V175" s="397"/>
      <c r="W175" s="397"/>
      <c r="X175" s="416"/>
      <c r="Y175" s="416"/>
      <c r="Z175" s="416"/>
      <c r="AA175" s="423"/>
    </row>
    <row r="176" spans="1:27" x14ac:dyDescent="0.25">
      <c r="A176" s="397"/>
      <c r="B176" s="430" t="str">
        <f>A13</f>
        <v>1.a Personele kosten (op basis van inschaling)</v>
      </c>
      <c r="C176" s="431"/>
      <c r="D176" s="431"/>
      <c r="E176" s="431"/>
      <c r="F176" s="431"/>
      <c r="G176" s="431"/>
      <c r="H176" s="431"/>
      <c r="I176" s="431"/>
      <c r="J176" s="431"/>
      <c r="K176" s="431"/>
      <c r="L176" s="431"/>
      <c r="M176" s="431"/>
      <c r="N176" s="431"/>
      <c r="O176" s="431"/>
      <c r="P176" s="431"/>
      <c r="Q176" s="432"/>
      <c r="R176" s="431"/>
      <c r="S176" s="451"/>
      <c r="T176" s="452">
        <f>+P38</f>
        <v>0</v>
      </c>
      <c r="U176" s="397"/>
      <c r="V176" s="397"/>
      <c r="W176" s="397"/>
      <c r="X176" s="416"/>
      <c r="Y176" s="416"/>
      <c r="Z176" s="416"/>
      <c r="AA176" s="423"/>
    </row>
    <row r="177" spans="1:27" x14ac:dyDescent="0.25">
      <c r="A177" s="397"/>
      <c r="B177" s="430" t="str">
        <f>A41</f>
        <v>1.b Personele Kosten (op basis van door ZonMw goedgekeurde tarieven )</v>
      </c>
      <c r="C177" s="431"/>
      <c r="D177" s="431"/>
      <c r="E177" s="431"/>
      <c r="F177" s="431"/>
      <c r="G177" s="431"/>
      <c r="H177" s="431"/>
      <c r="I177" s="431"/>
      <c r="J177" s="431"/>
      <c r="K177" s="431"/>
      <c r="L177" s="431"/>
      <c r="M177" s="431"/>
      <c r="N177" s="431"/>
      <c r="O177" s="431"/>
      <c r="P177" s="431"/>
      <c r="Q177" s="432"/>
      <c r="R177" s="431"/>
      <c r="S177" s="451"/>
      <c r="T177" s="453" cm="1">
        <f t="array" ref="T177">SUM(N48:N67*O48:O67)</f>
        <v>0</v>
      </c>
      <c r="U177" s="397"/>
      <c r="V177" s="397"/>
      <c r="W177" s="397"/>
      <c r="X177" s="416"/>
      <c r="Y177" s="416"/>
      <c r="Z177" s="416"/>
      <c r="AA177" s="423"/>
    </row>
    <row r="178" spans="1:27" x14ac:dyDescent="0.25">
      <c r="A178" s="397"/>
      <c r="B178" s="430" t="str">
        <f>A71</f>
        <v>2. Materiële kosten (gespecificeerd)</v>
      </c>
      <c r="C178" s="431"/>
      <c r="D178" s="431"/>
      <c r="E178" s="431"/>
      <c r="F178" s="431"/>
      <c r="G178" s="431"/>
      <c r="H178" s="431"/>
      <c r="I178" s="431"/>
      <c r="J178" s="431"/>
      <c r="K178" s="431"/>
      <c r="L178" s="431"/>
      <c r="M178" s="431"/>
      <c r="N178" s="431"/>
      <c r="O178" s="431"/>
      <c r="P178" s="431"/>
      <c r="Q178" s="432"/>
      <c r="R178" s="431"/>
      <c r="S178" s="451"/>
      <c r="T178" s="453">
        <f>P90</f>
        <v>0</v>
      </c>
      <c r="U178" s="397"/>
      <c r="V178" s="397"/>
      <c r="W178" s="397"/>
      <c r="X178" s="416"/>
      <c r="Y178" s="416"/>
      <c r="Z178" s="416"/>
      <c r="AA178" s="423"/>
    </row>
    <row r="179" spans="1:27" x14ac:dyDescent="0.25">
      <c r="A179" s="397"/>
      <c r="B179" s="430" t="s">
        <v>163</v>
      </c>
      <c r="C179" s="431"/>
      <c r="D179" s="431"/>
      <c r="E179" s="431"/>
      <c r="F179" s="431"/>
      <c r="G179" s="431"/>
      <c r="H179" s="431"/>
      <c r="I179" s="431"/>
      <c r="J179" s="431"/>
      <c r="K179" s="431"/>
      <c r="L179" s="431"/>
      <c r="M179" s="431"/>
      <c r="N179" s="431"/>
      <c r="O179" s="431"/>
      <c r="P179" s="431"/>
      <c r="Q179" s="432"/>
      <c r="R179" s="431"/>
      <c r="S179" s="451"/>
      <c r="T179" s="453">
        <f>P112</f>
        <v>0</v>
      </c>
      <c r="U179" s="397"/>
      <c r="V179" s="397"/>
      <c r="W179" s="397"/>
      <c r="X179" s="416"/>
      <c r="Y179" s="416"/>
      <c r="Z179" s="416"/>
      <c r="AA179" s="423"/>
    </row>
    <row r="180" spans="1:27" x14ac:dyDescent="0.25">
      <c r="A180" s="397"/>
      <c r="B180" s="430" t="str">
        <f>A114</f>
        <v>4. Implementatiekosten (gespecificeerd)</v>
      </c>
      <c r="C180" s="431"/>
      <c r="D180" s="431"/>
      <c r="E180" s="431"/>
      <c r="F180" s="431"/>
      <c r="G180" s="431"/>
      <c r="H180" s="431"/>
      <c r="I180" s="431"/>
      <c r="J180" s="431"/>
      <c r="K180" s="431"/>
      <c r="L180" s="431"/>
      <c r="M180" s="431"/>
      <c r="N180" s="431"/>
      <c r="O180" s="431"/>
      <c r="P180" s="431"/>
      <c r="Q180" s="432"/>
      <c r="R180" s="431"/>
      <c r="S180" s="451"/>
      <c r="T180" s="453">
        <f>P133</f>
        <v>0</v>
      </c>
      <c r="U180" s="397"/>
      <c r="V180" s="397"/>
      <c r="W180" s="397"/>
      <c r="X180" s="416"/>
      <c r="Y180" s="416"/>
      <c r="Z180" s="416"/>
      <c r="AA180" s="423"/>
    </row>
    <row r="181" spans="1:27" x14ac:dyDescent="0.25">
      <c r="A181" s="397"/>
      <c r="B181" s="430" t="str">
        <f>A135</f>
        <v>5. Overige kosten (gespecificeerd)</v>
      </c>
      <c r="C181" s="431"/>
      <c r="D181" s="431"/>
      <c r="E181" s="431"/>
      <c r="F181" s="431"/>
      <c r="G181" s="431"/>
      <c r="H181" s="431"/>
      <c r="I181" s="431"/>
      <c r="J181" s="431"/>
      <c r="K181" s="431"/>
      <c r="L181" s="431"/>
      <c r="M181" s="431"/>
      <c r="N181" s="431"/>
      <c r="O181" s="431"/>
      <c r="P181" s="431"/>
      <c r="Q181" s="432"/>
      <c r="R181" s="431"/>
      <c r="S181" s="451"/>
      <c r="T181" s="453">
        <f>P155</f>
        <v>0</v>
      </c>
      <c r="U181" s="397"/>
      <c r="V181" s="397"/>
      <c r="W181" s="397"/>
      <c r="X181" s="416"/>
      <c r="Y181" s="416"/>
      <c r="Z181" s="416"/>
      <c r="AA181" s="423"/>
    </row>
    <row r="182" spans="1:27" s="315" customFormat="1" x14ac:dyDescent="0.25">
      <c r="A182" s="307"/>
      <c r="B182" s="306" t="s">
        <v>164</v>
      </c>
      <c r="C182" s="308"/>
      <c r="D182" s="308"/>
      <c r="E182" s="308"/>
      <c r="F182" s="308"/>
      <c r="G182" s="308"/>
      <c r="H182" s="308"/>
      <c r="I182" s="308"/>
      <c r="J182" s="308"/>
      <c r="K182" s="308"/>
      <c r="L182" s="308"/>
      <c r="M182" s="308"/>
      <c r="N182" s="308"/>
      <c r="O182" s="308"/>
      <c r="P182" s="308"/>
      <c r="Q182" s="309"/>
      <c r="R182" s="308"/>
      <c r="S182" s="310"/>
      <c r="T182" s="311">
        <f>SUM(T176:T181)</f>
        <v>0</v>
      </c>
      <c r="U182" s="312"/>
      <c r="V182" s="307"/>
      <c r="W182" s="307"/>
      <c r="X182" s="313"/>
      <c r="Y182" s="313"/>
      <c r="Z182" s="313"/>
      <c r="AA182" s="314"/>
    </row>
    <row r="183" spans="1:27" x14ac:dyDescent="0.25">
      <c r="A183" s="397"/>
      <c r="B183" s="435"/>
      <c r="C183" s="397"/>
      <c r="D183" s="397"/>
      <c r="E183" s="397"/>
      <c r="F183" s="397"/>
      <c r="G183" s="397"/>
      <c r="H183" s="397"/>
      <c r="I183" s="397"/>
      <c r="J183" s="397"/>
      <c r="K183" s="397"/>
      <c r="L183" s="397"/>
      <c r="M183" s="397"/>
      <c r="N183" s="397"/>
      <c r="O183" s="397"/>
      <c r="P183" s="397"/>
      <c r="Q183" s="436"/>
      <c r="R183" s="397"/>
      <c r="S183" s="454"/>
      <c r="T183" s="455"/>
      <c r="U183" s="397"/>
      <c r="V183" s="397"/>
      <c r="W183" s="397"/>
      <c r="X183" s="416"/>
      <c r="Y183" s="416"/>
      <c r="Z183" s="416"/>
      <c r="AA183" s="423"/>
    </row>
    <row r="184" spans="1:27" s="315" customFormat="1" x14ac:dyDescent="0.25">
      <c r="A184" s="307"/>
      <c r="B184" s="306" t="s">
        <v>165</v>
      </c>
      <c r="C184" s="308"/>
      <c r="D184" s="308"/>
      <c r="E184" s="308"/>
      <c r="F184" s="308"/>
      <c r="G184" s="308"/>
      <c r="H184" s="308"/>
      <c r="I184" s="308"/>
      <c r="J184" s="308"/>
      <c r="K184" s="308"/>
      <c r="L184" s="308"/>
      <c r="M184" s="308"/>
      <c r="N184" s="308"/>
      <c r="O184" s="308"/>
      <c r="P184" s="308"/>
      <c r="Q184" s="309"/>
      <c r="R184" s="308"/>
      <c r="S184" s="310"/>
      <c r="T184" s="311">
        <f>+T38+T68+T90+T112+T133+T155</f>
        <v>0</v>
      </c>
      <c r="U184" s="307"/>
      <c r="V184" s="307"/>
      <c r="W184" s="307"/>
      <c r="X184" s="313"/>
      <c r="Y184" s="313"/>
      <c r="Z184" s="313"/>
      <c r="AA184" s="314"/>
    </row>
    <row r="185" spans="1:27" x14ac:dyDescent="0.25">
      <c r="A185" s="397"/>
      <c r="B185" s="250"/>
      <c r="C185" s="397"/>
      <c r="D185" s="397"/>
      <c r="E185" s="397"/>
      <c r="F185" s="397"/>
      <c r="G185" s="397"/>
      <c r="H185" s="397"/>
      <c r="I185" s="397"/>
      <c r="J185" s="397"/>
      <c r="K185" s="397"/>
      <c r="L185" s="397"/>
      <c r="M185" s="397"/>
      <c r="N185" s="397"/>
      <c r="O185" s="397"/>
      <c r="P185" s="397"/>
      <c r="Q185" s="436"/>
      <c r="R185" s="397"/>
      <c r="S185" s="454"/>
      <c r="T185" s="455"/>
      <c r="U185" s="397"/>
      <c r="V185" s="397"/>
      <c r="W185" s="397"/>
      <c r="X185" s="416"/>
      <c r="Y185" s="416"/>
      <c r="Z185" s="416"/>
      <c r="AA185" s="423"/>
    </row>
    <row r="186" spans="1:27" s="315" customFormat="1" x14ac:dyDescent="0.25">
      <c r="A186" s="307"/>
      <c r="B186" s="306" t="str">
        <f>A157</f>
        <v>6. Bijdragen van eigen instelling c.q. derden</v>
      </c>
      <c r="C186" s="308"/>
      <c r="D186" s="308"/>
      <c r="E186" s="308"/>
      <c r="F186" s="308"/>
      <c r="G186" s="308"/>
      <c r="H186" s="308"/>
      <c r="I186" s="308"/>
      <c r="J186" s="308"/>
      <c r="K186" s="308"/>
      <c r="L186" s="308"/>
      <c r="M186" s="308"/>
      <c r="N186" s="308"/>
      <c r="O186" s="308"/>
      <c r="P186" s="308"/>
      <c r="Q186" s="309"/>
      <c r="R186" s="308"/>
      <c r="S186" s="310"/>
      <c r="T186" s="311">
        <f>T171</f>
        <v>0</v>
      </c>
      <c r="U186" s="316"/>
      <c r="V186" s="307"/>
      <c r="W186" s="307"/>
      <c r="X186" s="313"/>
      <c r="Y186" s="313"/>
      <c r="Z186" s="313"/>
      <c r="AA186" s="314"/>
    </row>
    <row r="187" spans="1:27" x14ac:dyDescent="0.25">
      <c r="A187" s="397"/>
      <c r="B187" s="430"/>
      <c r="C187" s="431"/>
      <c r="D187" s="431"/>
      <c r="E187" s="431"/>
      <c r="F187" s="431"/>
      <c r="G187" s="431"/>
      <c r="H187" s="431"/>
      <c r="I187" s="431"/>
      <c r="J187" s="431"/>
      <c r="K187" s="431"/>
      <c r="L187" s="431"/>
      <c r="M187" s="431"/>
      <c r="N187" s="431"/>
      <c r="O187" s="431"/>
      <c r="P187" s="431"/>
      <c r="Q187" s="432"/>
      <c r="R187" s="431"/>
      <c r="S187" s="451"/>
      <c r="T187" s="455"/>
      <c r="U187" s="397"/>
      <c r="V187" s="397"/>
      <c r="W187" s="397"/>
      <c r="X187" s="416"/>
      <c r="Y187" s="416"/>
      <c r="Z187" s="416"/>
      <c r="AA187" s="423"/>
    </row>
    <row r="188" spans="1:27" hidden="1" x14ac:dyDescent="0.25">
      <c r="A188" s="397"/>
      <c r="B188" s="430" t="s">
        <v>167</v>
      </c>
      <c r="C188" s="431"/>
      <c r="D188" s="431"/>
      <c r="E188" s="431"/>
      <c r="F188" s="431"/>
      <c r="G188" s="431"/>
      <c r="H188" s="431"/>
      <c r="I188" s="431"/>
      <c r="J188" s="431"/>
      <c r="K188" s="431"/>
      <c r="L188" s="431"/>
      <c r="M188" s="431"/>
      <c r="N188" s="431"/>
      <c r="O188" s="431"/>
      <c r="P188" s="431"/>
      <c r="Q188" s="432"/>
      <c r="R188" s="431"/>
      <c r="S188" s="451"/>
      <c r="T188" s="453" t="e" cm="1">
        <f t="array" ref="T188">S38+S68+S90+S112+S133+S155-(SUM(T161:T170*#REF!))</f>
        <v>#REF!</v>
      </c>
      <c r="U188" s="397"/>
      <c r="V188" s="438"/>
      <c r="W188" s="438"/>
      <c r="X188" s="416"/>
      <c r="Y188" s="416"/>
      <c r="Z188" s="416"/>
      <c r="AA188" s="423"/>
    </row>
    <row r="189" spans="1:27" hidden="1" x14ac:dyDescent="0.25">
      <c r="A189" s="397"/>
      <c r="B189" s="439" t="s">
        <v>168</v>
      </c>
      <c r="C189" s="431"/>
      <c r="D189" s="431"/>
      <c r="E189" s="431"/>
      <c r="F189" s="431"/>
      <c r="G189" s="431"/>
      <c r="H189" s="431"/>
      <c r="I189" s="431"/>
      <c r="J189" s="431"/>
      <c r="K189" s="431"/>
      <c r="L189" s="431"/>
      <c r="M189" s="431"/>
      <c r="N189" s="431"/>
      <c r="O189" s="431"/>
      <c r="P189" s="431"/>
      <c r="Q189" s="432"/>
      <c r="R189" s="431"/>
      <c r="S189" s="451"/>
      <c r="T189" s="456" t="e">
        <f>T38+T68+T90+T112+T133+T155-V171-T188</f>
        <v>#REF!</v>
      </c>
      <c r="U189" s="397"/>
      <c r="V189" s="397"/>
      <c r="W189" s="397"/>
      <c r="X189" s="416"/>
      <c r="Y189" s="416"/>
      <c r="Z189" s="416"/>
      <c r="AA189" s="423"/>
    </row>
    <row r="190" spans="1:27" hidden="1" x14ac:dyDescent="0.25">
      <c r="A190" s="397"/>
      <c r="B190" s="441"/>
      <c r="C190" s="442"/>
      <c r="D190" s="442"/>
      <c r="E190" s="442"/>
      <c r="F190" s="442"/>
      <c r="G190" s="442"/>
      <c r="H190" s="442"/>
      <c r="I190" s="442"/>
      <c r="J190" s="442"/>
      <c r="K190" s="442"/>
      <c r="L190" s="442"/>
      <c r="M190" s="442"/>
      <c r="N190" s="442"/>
      <c r="O190" s="442"/>
      <c r="P190" s="442"/>
      <c r="Q190" s="443"/>
      <c r="R190" s="442"/>
      <c r="S190" s="457"/>
      <c r="T190" s="456"/>
      <c r="U190" s="397"/>
      <c r="V190" s="397"/>
      <c r="W190" s="397"/>
      <c r="X190" s="416"/>
      <c r="Y190" s="416"/>
      <c r="Z190" s="416"/>
      <c r="AA190" s="423"/>
    </row>
    <row r="191" spans="1:27" x14ac:dyDescent="0.25">
      <c r="A191" s="397"/>
      <c r="B191" s="441"/>
      <c r="C191" s="442"/>
      <c r="D191" s="442"/>
      <c r="E191" s="442"/>
      <c r="F191" s="442"/>
      <c r="G191" s="442"/>
      <c r="H191" s="442"/>
      <c r="I191" s="442"/>
      <c r="J191" s="442"/>
      <c r="K191" s="442"/>
      <c r="L191" s="442"/>
      <c r="M191" s="442"/>
      <c r="N191" s="442"/>
      <c r="O191" s="442"/>
      <c r="P191" s="442"/>
      <c r="Q191" s="443"/>
      <c r="R191" s="442"/>
      <c r="S191" s="457"/>
      <c r="T191" s="456"/>
      <c r="U191" s="397"/>
      <c r="V191" s="397"/>
      <c r="W191" s="397"/>
      <c r="X191" s="416"/>
      <c r="Y191" s="416"/>
      <c r="Z191" s="416"/>
      <c r="AA191" s="423"/>
    </row>
    <row r="192" spans="1:27" x14ac:dyDescent="0.25">
      <c r="A192" s="397"/>
      <c r="B192" s="251" t="s">
        <v>176</v>
      </c>
      <c r="C192" s="252"/>
      <c r="D192" s="252"/>
      <c r="E192" s="442"/>
      <c r="F192" s="442"/>
      <c r="G192" s="442"/>
      <c r="H192" s="442"/>
      <c r="I192" s="442"/>
      <c r="J192" s="442"/>
      <c r="K192" s="442"/>
      <c r="L192" s="442"/>
      <c r="M192" s="442"/>
      <c r="N192" s="442"/>
      <c r="O192" s="442"/>
      <c r="P192" s="442"/>
      <c r="Q192" s="443"/>
      <c r="R192" s="442"/>
      <c r="S192" s="457"/>
      <c r="T192" s="249">
        <f>+T184</f>
        <v>0</v>
      </c>
      <c r="U192" s="397"/>
      <c r="V192" s="397"/>
      <c r="W192" s="397"/>
      <c r="X192" s="212"/>
      <c r="Y192" s="212"/>
      <c r="Z192" s="212"/>
    </row>
    <row r="193" spans="1:30" x14ac:dyDescent="0.25">
      <c r="A193" s="397"/>
      <c r="B193" s="239"/>
      <c r="C193" s="239"/>
      <c r="D193" s="239"/>
      <c r="E193" s="397"/>
      <c r="F193" s="397"/>
      <c r="G193" s="397"/>
      <c r="H193" s="397"/>
      <c r="I193" s="397"/>
      <c r="J193" s="397"/>
      <c r="K193" s="397"/>
      <c r="L193" s="397"/>
      <c r="M193" s="397"/>
      <c r="N193" s="397"/>
      <c r="O193" s="397"/>
      <c r="P193" s="397"/>
      <c r="Q193" s="436"/>
      <c r="R193" s="397"/>
      <c r="S193" s="397"/>
      <c r="T193" s="397"/>
      <c r="U193" s="253"/>
      <c r="V193" s="397"/>
      <c r="W193" s="397"/>
      <c r="X193" s="397"/>
      <c r="Y193" s="212"/>
      <c r="Z193" s="212"/>
      <c r="AA193" s="212"/>
    </row>
    <row r="194" spans="1:30" x14ac:dyDescent="0.25">
      <c r="A194" s="227" t="s">
        <v>177</v>
      </c>
      <c r="B194" s="397"/>
      <c r="C194" s="397"/>
      <c r="D194" s="397"/>
      <c r="E194" s="397"/>
      <c r="F194" s="397"/>
      <c r="G194" s="397"/>
      <c r="H194" s="397"/>
      <c r="I194" s="397"/>
      <c r="J194" s="397"/>
      <c r="K194" s="397"/>
      <c r="L194" s="397"/>
      <c r="M194" s="397"/>
      <c r="N194" s="397"/>
      <c r="O194" s="397"/>
      <c r="P194" s="397"/>
      <c r="Q194" s="397"/>
      <c r="R194" s="397"/>
      <c r="S194" s="397"/>
      <c r="T194" s="397"/>
      <c r="U194" s="397"/>
      <c r="V194" s="397"/>
      <c r="W194" s="397"/>
      <c r="X194" s="212"/>
      <c r="Y194" s="212"/>
      <c r="Z194" s="212"/>
    </row>
    <row r="195" spans="1:30" ht="6.75" customHeight="1" x14ac:dyDescent="0.25">
      <c r="A195" s="227"/>
      <c r="B195" s="397"/>
      <c r="C195" s="397"/>
      <c r="D195" s="397"/>
      <c r="E195" s="397"/>
      <c r="F195" s="397"/>
      <c r="G195" s="397"/>
      <c r="H195" s="397"/>
      <c r="I195" s="397"/>
      <c r="J195" s="397"/>
      <c r="K195" s="397"/>
      <c r="L195" s="397"/>
      <c r="M195" s="397"/>
      <c r="N195" s="397"/>
      <c r="O195" s="397"/>
      <c r="P195" s="397"/>
      <c r="Q195" s="397"/>
      <c r="R195" s="397"/>
      <c r="S195" s="397"/>
      <c r="T195" s="397"/>
      <c r="U195" s="397"/>
      <c r="V195" s="397"/>
      <c r="W195" s="397"/>
      <c r="X195" s="212"/>
      <c r="Y195" s="212"/>
      <c r="Z195" s="212"/>
    </row>
    <row r="196" spans="1:30" ht="161.25" hidden="1" customHeight="1" x14ac:dyDescent="0.25">
      <c r="A196" s="444"/>
      <c r="B196" s="397"/>
      <c r="C196" s="397"/>
      <c r="D196" s="397"/>
      <c r="E196" s="397"/>
      <c r="F196" s="397"/>
      <c r="G196" s="397"/>
      <c r="H196" s="397"/>
      <c r="I196" s="397"/>
      <c r="J196" s="397"/>
      <c r="K196" s="397"/>
      <c r="L196" s="397"/>
      <c r="M196" s="397"/>
      <c r="N196" s="397"/>
      <c r="O196" s="397"/>
      <c r="P196" s="397"/>
      <c r="Q196" s="397"/>
      <c r="R196" s="397"/>
      <c r="S196" s="397"/>
      <c r="T196" s="397"/>
      <c r="U196" s="397"/>
      <c r="V196" s="397"/>
      <c r="W196" s="397"/>
      <c r="X196" s="416"/>
      <c r="Y196" s="212"/>
      <c r="Z196" s="212"/>
    </row>
    <row r="197" spans="1:30" ht="188.25" customHeight="1" x14ac:dyDescent="0.25">
      <c r="A197" s="445"/>
      <c r="B197" s="710"/>
      <c r="C197" s="711"/>
      <c r="D197" s="711"/>
      <c r="E197" s="711"/>
      <c r="F197" s="711"/>
      <c r="G197" s="711"/>
      <c r="H197" s="711"/>
      <c r="I197" s="711"/>
      <c r="J197" s="711"/>
      <c r="K197" s="711"/>
      <c r="L197" s="711"/>
      <c r="M197" s="711"/>
      <c r="N197" s="711"/>
      <c r="O197" s="711"/>
      <c r="P197" s="711"/>
      <c r="Q197" s="711"/>
      <c r="R197" s="711"/>
      <c r="S197" s="711"/>
      <c r="T197" s="712"/>
      <c r="U197" s="397"/>
      <c r="V197" s="397"/>
      <c r="W197" s="397"/>
      <c r="X197" s="397"/>
      <c r="Y197" s="397"/>
      <c r="Z197" s="397"/>
      <c r="AA197" s="397"/>
      <c r="AB197" s="212"/>
      <c r="AC197" s="212"/>
      <c r="AD197" s="212"/>
    </row>
    <row r="198" spans="1:30" x14ac:dyDescent="0.25">
      <c r="A198" s="397"/>
      <c r="B198" s="445"/>
      <c r="C198" s="445"/>
      <c r="D198" s="445"/>
      <c r="E198" s="445"/>
      <c r="F198" s="445"/>
      <c r="G198" s="445"/>
      <c r="H198" s="445"/>
      <c r="I198" s="445"/>
      <c r="J198" s="445"/>
      <c r="K198" s="445"/>
      <c r="L198" s="445"/>
      <c r="M198" s="445"/>
      <c r="N198" s="445"/>
      <c r="O198" s="445"/>
      <c r="P198" s="445"/>
      <c r="Q198" s="397"/>
      <c r="R198" s="397"/>
      <c r="S198" s="397"/>
      <c r="T198" s="397"/>
      <c r="U198" s="397"/>
      <c r="V198" s="397"/>
      <c r="W198" s="397"/>
      <c r="X198" s="416"/>
      <c r="Y198" s="212"/>
      <c r="Z198" s="212"/>
    </row>
    <row r="199" spans="1:30" x14ac:dyDescent="0.25">
      <c r="A199" s="397"/>
      <c r="B199" s="240" t="s">
        <v>178</v>
      </c>
      <c r="C199" s="241"/>
      <c r="D199" s="241"/>
      <c r="E199" s="458"/>
      <c r="F199" s="458"/>
      <c r="G199" s="458"/>
      <c r="H199" s="458"/>
      <c r="I199" s="458"/>
      <c r="J199" s="458"/>
      <c r="K199" s="458"/>
      <c r="L199" s="458"/>
      <c r="M199" s="458"/>
      <c r="N199" s="458"/>
      <c r="O199" s="458"/>
      <c r="P199" s="704" t="s">
        <v>179</v>
      </c>
      <c r="Q199" s="705"/>
      <c r="R199" s="705"/>
      <c r="S199" s="705"/>
      <c r="T199" s="706"/>
      <c r="U199" s="397"/>
      <c r="V199" s="397"/>
      <c r="W199" s="397"/>
      <c r="X199" s="397"/>
      <c r="Y199" s="397"/>
      <c r="Z199" s="397"/>
      <c r="AA199" s="397"/>
      <c r="AB199" s="416"/>
      <c r="AC199" s="212"/>
      <c r="AD199" s="212"/>
    </row>
    <row r="200" spans="1:30" x14ac:dyDescent="0.25">
      <c r="A200" s="397"/>
      <c r="B200" s="446"/>
      <c r="C200" s="459"/>
      <c r="D200" s="459"/>
      <c r="E200" s="459"/>
      <c r="F200" s="459"/>
      <c r="G200" s="459"/>
      <c r="H200" s="459"/>
      <c r="I200" s="459"/>
      <c r="J200" s="459"/>
      <c r="K200" s="459"/>
      <c r="L200" s="459"/>
      <c r="M200" s="459"/>
      <c r="N200" s="459"/>
      <c r="O200" s="459"/>
      <c r="P200" s="671" t="s">
        <v>180</v>
      </c>
      <c r="Q200" s="671"/>
      <c r="R200" s="671"/>
      <c r="S200" s="671"/>
      <c r="T200" s="672"/>
      <c r="U200" s="397"/>
      <c r="V200" s="397"/>
      <c r="W200" s="397"/>
      <c r="X200" s="397"/>
      <c r="Y200" s="397"/>
      <c r="Z200" s="397"/>
      <c r="AA200" s="397"/>
      <c r="AB200" s="416"/>
      <c r="AC200" s="212"/>
      <c r="AD200" s="212"/>
    </row>
    <row r="201" spans="1:30" x14ac:dyDescent="0.25">
      <c r="A201" s="397"/>
      <c r="B201" s="242" t="s">
        <v>181</v>
      </c>
      <c r="C201" s="299"/>
      <c r="D201" s="299"/>
      <c r="E201" s="299"/>
      <c r="F201" s="299"/>
      <c r="G201" s="299"/>
      <c r="H201" s="299"/>
      <c r="I201" s="299"/>
      <c r="J201" s="299"/>
      <c r="K201" s="299"/>
      <c r="L201" s="299"/>
      <c r="M201" s="299"/>
      <c r="N201" s="299"/>
      <c r="O201" s="299"/>
      <c r="P201" s="673" t="s">
        <v>181</v>
      </c>
      <c r="Q201" s="673"/>
      <c r="R201" s="673"/>
      <c r="S201" s="673"/>
      <c r="T201" s="674"/>
      <c r="U201" s="397"/>
      <c r="V201" s="397"/>
      <c r="W201" s="397"/>
      <c r="X201" s="397"/>
      <c r="Y201" s="397"/>
      <c r="Z201" s="397"/>
      <c r="AA201" s="397"/>
      <c r="AB201" s="416"/>
      <c r="AC201" s="212"/>
      <c r="AD201" s="212"/>
    </row>
    <row r="202" spans="1:30" x14ac:dyDescent="0.25">
      <c r="A202" s="397"/>
      <c r="B202" s="242" t="s">
        <v>182</v>
      </c>
      <c r="C202" s="299"/>
      <c r="D202" s="299"/>
      <c r="E202" s="299"/>
      <c r="F202" s="299"/>
      <c r="G202" s="299"/>
      <c r="H202" s="299"/>
      <c r="I202" s="299"/>
      <c r="J202" s="299"/>
      <c r="K202" s="299"/>
      <c r="L202" s="299"/>
      <c r="M202" s="299"/>
      <c r="N202" s="299"/>
      <c r="O202" s="299"/>
      <c r="P202" s="673" t="s">
        <v>182</v>
      </c>
      <c r="Q202" s="673"/>
      <c r="R202" s="673"/>
      <c r="S202" s="673"/>
      <c r="T202" s="674"/>
      <c r="U202" s="397"/>
      <c r="V202" s="397"/>
      <c r="W202" s="397"/>
      <c r="X202" s="397"/>
      <c r="Y202" s="397"/>
      <c r="Z202" s="397"/>
      <c r="AA202" s="397"/>
      <c r="AB202" s="416"/>
      <c r="AC202" s="212"/>
      <c r="AD202" s="212"/>
    </row>
    <row r="203" spans="1:30" x14ac:dyDescent="0.25">
      <c r="A203" s="397"/>
      <c r="B203" s="446"/>
      <c r="C203" s="459"/>
      <c r="D203" s="459"/>
      <c r="E203" s="459"/>
      <c r="F203" s="459"/>
      <c r="G203" s="459"/>
      <c r="H203" s="459"/>
      <c r="I203" s="459"/>
      <c r="J203" s="459"/>
      <c r="K203" s="459"/>
      <c r="L203" s="459"/>
      <c r="M203" s="459"/>
      <c r="N203" s="459"/>
      <c r="O203" s="459"/>
      <c r="P203" s="673" t="s">
        <v>183</v>
      </c>
      <c r="Q203" s="673"/>
      <c r="R203" s="673"/>
      <c r="S203" s="673"/>
      <c r="T203" s="674"/>
      <c r="U203" s="397"/>
      <c r="V203" s="397"/>
      <c r="W203" s="397"/>
      <c r="X203" s="397"/>
      <c r="Y203" s="397"/>
      <c r="Z203" s="397"/>
      <c r="AA203" s="397"/>
      <c r="AB203" s="416"/>
      <c r="AC203" s="212"/>
      <c r="AD203" s="212"/>
    </row>
    <row r="204" spans="1:30" x14ac:dyDescent="0.25">
      <c r="A204" s="397"/>
      <c r="B204" s="446"/>
      <c r="C204" s="459"/>
      <c r="D204" s="459"/>
      <c r="E204" s="459"/>
      <c r="F204" s="459"/>
      <c r="G204" s="459"/>
      <c r="H204" s="459"/>
      <c r="I204" s="459"/>
      <c r="J204" s="459"/>
      <c r="K204" s="459"/>
      <c r="L204" s="459"/>
      <c r="M204" s="459"/>
      <c r="N204" s="459"/>
      <c r="O204" s="459"/>
      <c r="P204" s="673" t="s">
        <v>184</v>
      </c>
      <c r="Q204" s="673"/>
      <c r="R204" s="673"/>
      <c r="S204" s="673"/>
      <c r="T204" s="674"/>
      <c r="U204" s="397"/>
      <c r="V204" s="397"/>
      <c r="W204" s="397"/>
      <c r="X204" s="397"/>
      <c r="Y204" s="397"/>
      <c r="Z204" s="397"/>
      <c r="AA204" s="397"/>
      <c r="AB204" s="416"/>
      <c r="AC204" s="212"/>
      <c r="AD204" s="212"/>
    </row>
    <row r="205" spans="1:30" s="212" customFormat="1" x14ac:dyDescent="0.25">
      <c r="A205" s="416"/>
      <c r="B205" s="243" t="s">
        <v>185</v>
      </c>
      <c r="C205" s="244"/>
      <c r="D205" s="244"/>
      <c r="E205" s="447"/>
      <c r="F205" s="447"/>
      <c r="G205" s="447"/>
      <c r="H205" s="447"/>
      <c r="I205" s="447"/>
      <c r="J205" s="447"/>
      <c r="K205" s="447"/>
      <c r="L205" s="447"/>
      <c r="M205" s="447"/>
      <c r="N205" s="447"/>
      <c r="O205" s="447"/>
      <c r="P205" s="678"/>
      <c r="Q205" s="678"/>
      <c r="R205" s="678"/>
      <c r="S205" s="678"/>
      <c r="T205" s="679"/>
      <c r="U205" s="397"/>
      <c r="V205" s="397"/>
      <c r="W205" s="397"/>
      <c r="X205" s="397"/>
      <c r="Y205" s="416"/>
    </row>
    <row r="206" spans="1:30" x14ac:dyDescent="0.25">
      <c r="A206" s="212"/>
      <c r="B206" s="416"/>
      <c r="C206" s="416"/>
      <c r="D206" s="416"/>
      <c r="E206" s="416"/>
      <c r="F206" s="416"/>
      <c r="G206" s="416"/>
      <c r="H206" s="416"/>
      <c r="I206" s="416"/>
      <c r="J206" s="416"/>
      <c r="K206" s="416"/>
      <c r="L206" s="416"/>
      <c r="M206" s="416"/>
      <c r="N206" s="416"/>
      <c r="O206" s="416"/>
      <c r="P206" s="212"/>
      <c r="Q206" s="245"/>
      <c r="R206" s="212"/>
      <c r="S206" s="212"/>
      <c r="T206" s="212"/>
      <c r="U206" s="212"/>
      <c r="V206" s="212"/>
      <c r="W206" s="212"/>
      <c r="X206" s="212"/>
      <c r="Y206" s="212"/>
      <c r="Z206" s="212"/>
    </row>
    <row r="207" spans="1:30" x14ac:dyDescent="0.25">
      <c r="A207" s="212"/>
      <c r="B207" s="212"/>
      <c r="C207" s="212"/>
      <c r="D207" s="212"/>
      <c r="E207" s="212"/>
      <c r="F207" s="212"/>
      <c r="G207" s="212"/>
      <c r="H207" s="212"/>
      <c r="I207" s="212"/>
      <c r="J207" s="212"/>
      <c r="K207" s="212"/>
      <c r="L207" s="212"/>
      <c r="M207" s="212"/>
      <c r="N207" s="212"/>
      <c r="O207" s="212"/>
      <c r="P207" s="212"/>
      <c r="Q207" s="245"/>
      <c r="R207" s="212"/>
      <c r="S207" s="212"/>
      <c r="T207" s="212"/>
      <c r="U207" s="212"/>
      <c r="V207" s="212"/>
      <c r="W207" s="212"/>
      <c r="X207" s="212"/>
      <c r="Y207" s="212"/>
      <c r="Z207" s="212"/>
    </row>
    <row r="208" spans="1:30" x14ac:dyDescent="0.25">
      <c r="A208" s="212"/>
      <c r="B208" s="212"/>
      <c r="C208" s="212"/>
      <c r="D208" s="212"/>
      <c r="E208" s="212"/>
      <c r="F208" s="212"/>
      <c r="G208" s="212"/>
      <c r="H208" s="212"/>
      <c r="I208" s="212"/>
      <c r="J208" s="212"/>
      <c r="K208" s="212"/>
      <c r="L208" s="212"/>
      <c r="M208" s="212"/>
      <c r="N208" s="212"/>
      <c r="O208" s="212"/>
      <c r="P208" s="212"/>
      <c r="Q208" s="245"/>
      <c r="R208" s="212"/>
      <c r="S208" s="212"/>
      <c r="T208" s="212"/>
      <c r="U208" s="212"/>
      <c r="V208" s="212"/>
      <c r="W208" s="212"/>
      <c r="X208" s="212"/>
      <c r="Y208" s="212"/>
      <c r="Z208" s="212"/>
    </row>
    <row r="209" spans="2:26" x14ac:dyDescent="0.25">
      <c r="B209" s="212"/>
      <c r="C209" s="212"/>
      <c r="D209" s="212"/>
      <c r="E209" s="212"/>
      <c r="F209" s="212"/>
      <c r="G209" s="212"/>
      <c r="H209" s="212"/>
      <c r="I209" s="212"/>
      <c r="J209" s="212"/>
      <c r="K209" s="212"/>
      <c r="L209" s="212"/>
      <c r="M209" s="212"/>
      <c r="N209" s="212"/>
      <c r="O209" s="212"/>
      <c r="P209" s="212"/>
      <c r="Q209" s="245"/>
      <c r="R209" s="212"/>
      <c r="S209" s="212"/>
      <c r="T209" s="212"/>
      <c r="X209" s="212"/>
      <c r="Y209" s="212"/>
      <c r="Z209" s="212"/>
    </row>
  </sheetData>
  <sheetProtection algorithmName="SHA-512" hashValue="OFuMhM8RY+fO0zXy0r/MWaZfGYA/Pnv7Xk4umEoELdbRlbS4cqsvSRKPW3ToxOhy1jin1u42FEsgtnd9+qG9Aw==" saltValue="2JbLrEAwlLE4GVzjBAiI4g==" spinCount="100000" sheet="1" objects="1" scenarios="1"/>
  <mergeCells count="264">
    <mergeCell ref="P199:T199"/>
    <mergeCell ref="C165:D165"/>
    <mergeCell ref="C164:D164"/>
    <mergeCell ref="C170:D170"/>
    <mergeCell ref="C169:D169"/>
    <mergeCell ref="C168:D168"/>
    <mergeCell ref="C167:D167"/>
    <mergeCell ref="C166:D166"/>
    <mergeCell ref="E168:S168"/>
    <mergeCell ref="E167:S167"/>
    <mergeCell ref="E166:S166"/>
    <mergeCell ref="E165:S165"/>
    <mergeCell ref="E164:S164"/>
    <mergeCell ref="E170:S170"/>
    <mergeCell ref="E169:S169"/>
    <mergeCell ref="E171:S171"/>
    <mergeCell ref="B197:T197"/>
    <mergeCell ref="T159:T160"/>
    <mergeCell ref="E152:O152"/>
    <mergeCell ref="E153:O153"/>
    <mergeCell ref="E154:O154"/>
    <mergeCell ref="C155:O155"/>
    <mergeCell ref="C163:D163"/>
    <mergeCell ref="C162:D162"/>
    <mergeCell ref="C161:D161"/>
    <mergeCell ref="E163:S163"/>
    <mergeCell ref="E162:S162"/>
    <mergeCell ref="E161:S161"/>
    <mergeCell ref="A159:A160"/>
    <mergeCell ref="B159:B160"/>
    <mergeCell ref="E146:O146"/>
    <mergeCell ref="E147:O147"/>
    <mergeCell ref="E148:O148"/>
    <mergeCell ref="E149:O149"/>
    <mergeCell ref="E150:O150"/>
    <mergeCell ref="E151:O151"/>
    <mergeCell ref="C159:D160"/>
    <mergeCell ref="E159:S160"/>
    <mergeCell ref="E140:O140"/>
    <mergeCell ref="E141:O141"/>
    <mergeCell ref="E142:O142"/>
    <mergeCell ref="E143:O143"/>
    <mergeCell ref="E144:O144"/>
    <mergeCell ref="E145:O145"/>
    <mergeCell ref="P138:P139"/>
    <mergeCell ref="Q138:Q139"/>
    <mergeCell ref="R138:R139"/>
    <mergeCell ref="S138:S139"/>
    <mergeCell ref="T138:T139"/>
    <mergeCell ref="E131:O131"/>
    <mergeCell ref="E132:O132"/>
    <mergeCell ref="C133:O133"/>
    <mergeCell ref="A138:A139"/>
    <mergeCell ref="B138:B139"/>
    <mergeCell ref="C138:C139"/>
    <mergeCell ref="D138:D139"/>
    <mergeCell ref="E138:O139"/>
    <mergeCell ref="E125:O125"/>
    <mergeCell ref="E126:O126"/>
    <mergeCell ref="E127:O127"/>
    <mergeCell ref="E128:O128"/>
    <mergeCell ref="E129:O129"/>
    <mergeCell ref="E130:O130"/>
    <mergeCell ref="E119:O119"/>
    <mergeCell ref="E120:O120"/>
    <mergeCell ref="E121:O121"/>
    <mergeCell ref="E122:O122"/>
    <mergeCell ref="E123:O123"/>
    <mergeCell ref="E124:O124"/>
    <mergeCell ref="Q116:Q117"/>
    <mergeCell ref="R116:R117"/>
    <mergeCell ref="S116:S117"/>
    <mergeCell ref="T116:T117"/>
    <mergeCell ref="E118:O118"/>
    <mergeCell ref="A116:A117"/>
    <mergeCell ref="B116:B117"/>
    <mergeCell ref="C116:C117"/>
    <mergeCell ref="D116:D117"/>
    <mergeCell ref="E116:O117"/>
    <mergeCell ref="P116:P117"/>
    <mergeCell ref="E110:G110"/>
    <mergeCell ref="H110:I110"/>
    <mergeCell ref="E111:G111"/>
    <mergeCell ref="H111:I111"/>
    <mergeCell ref="E112:G112"/>
    <mergeCell ref="H112:I112"/>
    <mergeCell ref="E107:G107"/>
    <mergeCell ref="H107:I107"/>
    <mergeCell ref="E108:G108"/>
    <mergeCell ref="H108:I108"/>
    <mergeCell ref="E109:G109"/>
    <mergeCell ref="H109:I109"/>
    <mergeCell ref="E105:G105"/>
    <mergeCell ref="H105:I105"/>
    <mergeCell ref="E106:G106"/>
    <mergeCell ref="H106:I106"/>
    <mergeCell ref="E101:G101"/>
    <mergeCell ref="H101:I101"/>
    <mergeCell ref="E102:G102"/>
    <mergeCell ref="H102:I102"/>
    <mergeCell ref="E103:G103"/>
    <mergeCell ref="H103:I103"/>
    <mergeCell ref="A94:A96"/>
    <mergeCell ref="B94:B96"/>
    <mergeCell ref="C94:C96"/>
    <mergeCell ref="D94:D96"/>
    <mergeCell ref="E94:G96"/>
    <mergeCell ref="H94:I96"/>
    <mergeCell ref="J94:J96"/>
    <mergeCell ref="T94:T96"/>
    <mergeCell ref="E99:G99"/>
    <mergeCell ref="H99:I99"/>
    <mergeCell ref="Q94:Q96"/>
    <mergeCell ref="R94:R96"/>
    <mergeCell ref="S94:S96"/>
    <mergeCell ref="E97:G97"/>
    <mergeCell ref="H97:I97"/>
    <mergeCell ref="K94:K96"/>
    <mergeCell ref="L94:L96"/>
    <mergeCell ref="M94:M96"/>
    <mergeCell ref="N94:N96"/>
    <mergeCell ref="O94:O96"/>
    <mergeCell ref="P94:P96"/>
    <mergeCell ref="E98:G98"/>
    <mergeCell ref="H98:I98"/>
    <mergeCell ref="S46:S47"/>
    <mergeCell ref="E56:M56"/>
    <mergeCell ref="E55:M55"/>
    <mergeCell ref="A73:A74"/>
    <mergeCell ref="B73:B74"/>
    <mergeCell ref="C73:C74"/>
    <mergeCell ref="D73:D74"/>
    <mergeCell ref="E73:O74"/>
    <mergeCell ref="P73:P74"/>
    <mergeCell ref="Q73:Q74"/>
    <mergeCell ref="R73:R74"/>
    <mergeCell ref="S73:S74"/>
    <mergeCell ref="E68:M68"/>
    <mergeCell ref="E67:M67"/>
    <mergeCell ref="E66:M66"/>
    <mergeCell ref="E65:M65"/>
    <mergeCell ref="K38:L38"/>
    <mergeCell ref="A43:M44"/>
    <mergeCell ref="A46:A47"/>
    <mergeCell ref="B46:B47"/>
    <mergeCell ref="C46:C47"/>
    <mergeCell ref="D46:D47"/>
    <mergeCell ref="E35:F35"/>
    <mergeCell ref="K35:L35"/>
    <mergeCell ref="E36:F36"/>
    <mergeCell ref="K36:L36"/>
    <mergeCell ref="E37:F37"/>
    <mergeCell ref="K37:L37"/>
    <mergeCell ref="E32:F32"/>
    <mergeCell ref="K32:L32"/>
    <mergeCell ref="E33:F33"/>
    <mergeCell ref="K33:L33"/>
    <mergeCell ref="E34:F34"/>
    <mergeCell ref="K34:L34"/>
    <mergeCell ref="E29:F29"/>
    <mergeCell ref="K29:L29"/>
    <mergeCell ref="E30:F30"/>
    <mergeCell ref="K30:L30"/>
    <mergeCell ref="E31:F31"/>
    <mergeCell ref="K31:L31"/>
    <mergeCell ref="E26:F26"/>
    <mergeCell ref="K26:L26"/>
    <mergeCell ref="E27:F27"/>
    <mergeCell ref="K27:L27"/>
    <mergeCell ref="E28:F28"/>
    <mergeCell ref="K28:L28"/>
    <mergeCell ref="E23:F23"/>
    <mergeCell ref="K23:L23"/>
    <mergeCell ref="E24:F24"/>
    <mergeCell ref="K24:L24"/>
    <mergeCell ref="E25:F25"/>
    <mergeCell ref="K25:L25"/>
    <mergeCell ref="E22:F22"/>
    <mergeCell ref="K22:L22"/>
    <mergeCell ref="S15:S17"/>
    <mergeCell ref="T15:T17"/>
    <mergeCell ref="E18:F18"/>
    <mergeCell ref="K18:L18"/>
    <mergeCell ref="E19:F19"/>
    <mergeCell ref="K19:L19"/>
    <mergeCell ref="N15:N17"/>
    <mergeCell ref="O15:O17"/>
    <mergeCell ref="P15:P17"/>
    <mergeCell ref="Q15:Q17"/>
    <mergeCell ref="R15:R17"/>
    <mergeCell ref="G15:G17"/>
    <mergeCell ref="H15:H17"/>
    <mergeCell ref="I15:I17"/>
    <mergeCell ref="J15:J17"/>
    <mergeCell ref="K15:L17"/>
    <mergeCell ref="M15:M17"/>
    <mergeCell ref="S9:S10"/>
    <mergeCell ref="A15:A17"/>
    <mergeCell ref="B15:B17"/>
    <mergeCell ref="C15:C17"/>
    <mergeCell ref="D15:D17"/>
    <mergeCell ref="E15:F17"/>
    <mergeCell ref="E20:F20"/>
    <mergeCell ref="K20:L20"/>
    <mergeCell ref="E21:F21"/>
    <mergeCell ref="K21:L21"/>
    <mergeCell ref="A1:F1"/>
    <mergeCell ref="G1:N1"/>
    <mergeCell ref="C3:E3"/>
    <mergeCell ref="C4:N4"/>
    <mergeCell ref="A7:N7"/>
    <mergeCell ref="O7:P8"/>
    <mergeCell ref="Q7:R8"/>
    <mergeCell ref="E8:J8"/>
    <mergeCell ref="O9:P10"/>
    <mergeCell ref="Q9:R10"/>
    <mergeCell ref="P204:T204"/>
    <mergeCell ref="P205:T205"/>
    <mergeCell ref="P46:P47"/>
    <mergeCell ref="E46:M47"/>
    <mergeCell ref="E51:M51"/>
    <mergeCell ref="E50:M50"/>
    <mergeCell ref="E49:M49"/>
    <mergeCell ref="E48:M48"/>
    <mergeCell ref="E54:M54"/>
    <mergeCell ref="E53:M53"/>
    <mergeCell ref="E52:M52"/>
    <mergeCell ref="E64:M64"/>
    <mergeCell ref="E63:M63"/>
    <mergeCell ref="E62:M62"/>
    <mergeCell ref="E61:M61"/>
    <mergeCell ref="E60:M60"/>
    <mergeCell ref="E59:M59"/>
    <mergeCell ref="E58:M58"/>
    <mergeCell ref="E57:M57"/>
    <mergeCell ref="T46:T47"/>
    <mergeCell ref="N46:N47"/>
    <mergeCell ref="O46:O47"/>
    <mergeCell ref="Q46:Q47"/>
    <mergeCell ref="R46:R47"/>
    <mergeCell ref="P200:T200"/>
    <mergeCell ref="P201:T201"/>
    <mergeCell ref="P202:T202"/>
    <mergeCell ref="P203:T203"/>
    <mergeCell ref="T73:T74"/>
    <mergeCell ref="E81:O81"/>
    <mergeCell ref="E82:O82"/>
    <mergeCell ref="E83:O83"/>
    <mergeCell ref="E84:O84"/>
    <mergeCell ref="E85:O85"/>
    <mergeCell ref="E86:O86"/>
    <mergeCell ref="E75:O75"/>
    <mergeCell ref="E76:O76"/>
    <mergeCell ref="E77:O77"/>
    <mergeCell ref="E78:O78"/>
    <mergeCell ref="E79:O79"/>
    <mergeCell ref="E80:O80"/>
    <mergeCell ref="E87:O87"/>
    <mergeCell ref="E88:O88"/>
    <mergeCell ref="E89:O89"/>
    <mergeCell ref="E100:G100"/>
    <mergeCell ref="H100:I100"/>
    <mergeCell ref="E104:G104"/>
    <mergeCell ref="H104:I104"/>
  </mergeCells>
  <hyperlinks>
    <hyperlink ref="E8" r:id="rId1" xr:uid="{60EDEF46-1EFC-437D-8800-A4D472DC18BC}"/>
  </hyperlinks>
  <pageMargins left="0.47244094488188981" right="0.55118110236220474" top="0.31496062992125984" bottom="0.35433070866141736" header="0.31496062992125984" footer="0.31496062992125984"/>
  <pageSetup paperSize="9" scale="45" orientation="landscape" r:id="rId2"/>
  <headerFooter>
    <oddFooter>&amp;LBegroting subsidies ZonMw
Overige instelingen&amp;C&amp;P van &amp;N&amp;R&amp;D</oddFooter>
  </headerFooter>
  <rowBreaks count="4" manualBreakCount="4">
    <brk id="40" max="16383" man="1"/>
    <brk id="91" max="16383" man="1"/>
    <brk id="134" max="16383" man="1"/>
    <brk id="172" max="16383" man="1"/>
  </rowBreaks>
  <ignoredErrors>
    <ignoredError sqref="P48" unlockedFormula="1"/>
  </ignoredError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82D9A2B-3FB9-49A6-B9C0-9114C1136DB2}">
          <x14:formula1>
            <xm:f>Deelnemersoverzicht!$B$7:$B$21</xm:f>
          </x14:formula1>
          <xm:sqref>B18:B37 B69 B97:B111 B48:B67 B118:B132 B140:B154 B161:B170 B75:B89</xm:sqref>
        </x14:dataValidation>
        <x14:dataValidation type="list" allowBlank="1" showInputMessage="1" showErrorMessage="1" xr:uid="{66450BAB-0D82-45AC-9689-20C5C520A69F}">
          <x14:formula1>
            <xm:f>Data!$C$2:$C$3</xm:f>
          </x14:formula1>
          <xm:sqref>Q18:Q37 Q48:Q67 Q75:Q89 Q97:Q111 Q118:Q132 Q140:Q154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110D-D7F4-41D7-AEB1-E4D0236D3103}">
  <dimension ref="B1:K85"/>
  <sheetViews>
    <sheetView showGridLines="0" zoomScale="90" zoomScaleNormal="90" zoomScaleSheetLayoutView="100" workbookViewId="0">
      <selection activeCell="B53" sqref="B53"/>
    </sheetView>
  </sheetViews>
  <sheetFormatPr defaultColWidth="9.140625" defaultRowHeight="12.75" x14ac:dyDescent="0.2"/>
  <cols>
    <col min="1" max="1" width="3.28515625" style="255" customWidth="1"/>
    <col min="2" max="2" width="22.5703125" style="255" customWidth="1"/>
    <col min="3" max="3" width="14.140625" style="255" customWidth="1"/>
    <col min="4" max="4" width="2.140625" style="255" customWidth="1"/>
    <col min="5" max="5" width="1.28515625" style="255" customWidth="1"/>
    <col min="6" max="6" width="25.85546875" style="255" customWidth="1"/>
    <col min="7" max="7" width="18" style="255" customWidth="1"/>
    <col min="8" max="8" width="10.5703125" style="255" customWidth="1"/>
    <col min="9" max="9" width="12.5703125" style="255" customWidth="1"/>
    <col min="10" max="10" width="21.140625" style="255" customWidth="1"/>
    <col min="11" max="11" width="19.7109375" style="255" customWidth="1"/>
    <col min="12" max="16384" width="9.140625" style="255"/>
  </cols>
  <sheetData>
    <row r="1" spans="2:11" ht="23.25" customHeight="1" x14ac:dyDescent="0.2">
      <c r="B1" s="743" t="s">
        <v>104</v>
      </c>
      <c r="C1" s="743"/>
      <c r="D1" s="743"/>
      <c r="E1" s="743"/>
      <c r="F1" s="743"/>
      <c r="G1" s="254"/>
      <c r="H1" s="744" t="s">
        <v>193</v>
      </c>
      <c r="I1" s="744"/>
      <c r="J1" s="744"/>
      <c r="K1" s="744"/>
    </row>
    <row r="2" spans="2:11" ht="6" customHeight="1" x14ac:dyDescent="0.2"/>
    <row r="3" spans="2:11" x14ac:dyDescent="0.2">
      <c r="B3" s="256" t="s">
        <v>194</v>
      </c>
      <c r="C3" s="256"/>
      <c r="E3" s="745"/>
      <c r="F3" s="746"/>
      <c r="G3" s="746"/>
    </row>
    <row r="4" spans="2:11" x14ac:dyDescent="0.2">
      <c r="B4" s="256" t="s">
        <v>195</v>
      </c>
      <c r="C4" s="256"/>
      <c r="E4" s="745"/>
      <c r="F4" s="746"/>
      <c r="G4" s="746"/>
      <c r="H4" s="746"/>
      <c r="I4" s="746"/>
      <c r="J4" s="746"/>
      <c r="K4" s="746"/>
    </row>
    <row r="5" spans="2:11" x14ac:dyDescent="0.2">
      <c r="B5" s="256" t="s">
        <v>196</v>
      </c>
      <c r="C5" s="256"/>
      <c r="E5" s="745"/>
      <c r="F5" s="746"/>
      <c r="G5" s="746"/>
    </row>
    <row r="6" spans="2:11" x14ac:dyDescent="0.2">
      <c r="B6" s="256"/>
      <c r="C6" s="256"/>
    </row>
    <row r="7" spans="2:11" ht="11.25" customHeight="1" x14ac:dyDescent="0.2">
      <c r="B7" s="741" t="s">
        <v>197</v>
      </c>
      <c r="C7" s="742"/>
      <c r="D7" s="742"/>
      <c r="E7" s="742"/>
      <c r="F7" s="742"/>
      <c r="G7" s="742"/>
      <c r="H7" s="742"/>
      <c r="I7" s="742"/>
      <c r="J7" s="742"/>
      <c r="K7" s="742"/>
    </row>
    <row r="8" spans="2:11" ht="12.6" customHeight="1" x14ac:dyDescent="0.2">
      <c r="B8" s="733" t="s">
        <v>198</v>
      </c>
      <c r="C8" s="733"/>
      <c r="D8" s="733"/>
      <c r="E8" s="733"/>
      <c r="F8" s="733"/>
      <c r="G8" s="734" t="s">
        <v>113</v>
      </c>
      <c r="H8" s="734"/>
      <c r="I8" s="734"/>
      <c r="J8" s="258"/>
      <c r="K8" s="258"/>
    </row>
    <row r="9" spans="2:11" ht="6.75" customHeight="1" x14ac:dyDescent="0.2">
      <c r="B9" s="257"/>
      <c r="C9" s="257"/>
      <c r="D9" s="257"/>
      <c r="E9" s="257"/>
      <c r="F9" s="257"/>
      <c r="G9" s="257"/>
      <c r="H9" s="257"/>
      <c r="I9" s="257"/>
      <c r="J9" s="257"/>
      <c r="K9" s="257"/>
    </row>
    <row r="10" spans="2:11" ht="25.5" customHeight="1" x14ac:dyDescent="0.2">
      <c r="B10" s="735" t="s">
        <v>199</v>
      </c>
      <c r="C10" s="735"/>
      <c r="D10" s="735"/>
      <c r="E10" s="735"/>
      <c r="F10" s="735"/>
      <c r="G10" s="735"/>
      <c r="H10" s="735"/>
      <c r="I10" s="735"/>
      <c r="J10" s="735"/>
      <c r="K10" s="735"/>
    </row>
    <row r="11" spans="2:11" ht="6" customHeight="1" x14ac:dyDescent="0.2">
      <c r="B11" s="259"/>
      <c r="C11" s="259"/>
      <c r="D11" s="259"/>
      <c r="E11" s="259"/>
      <c r="F11" s="259"/>
      <c r="G11" s="259"/>
      <c r="H11" s="259"/>
      <c r="I11" s="259"/>
      <c r="J11" s="259"/>
      <c r="K11" s="259"/>
    </row>
    <row r="12" spans="2:11" ht="25.5" customHeight="1" x14ac:dyDescent="0.2">
      <c r="B12" s="735" t="s">
        <v>200</v>
      </c>
      <c r="C12" s="735"/>
      <c r="D12" s="735"/>
      <c r="E12" s="735"/>
      <c r="F12" s="735"/>
      <c r="G12" s="735"/>
      <c r="H12" s="735"/>
      <c r="I12" s="735"/>
      <c r="J12" s="735"/>
      <c r="K12" s="735"/>
    </row>
    <row r="13" spans="2:11" x14ac:dyDescent="0.2">
      <c r="B13" s="256"/>
      <c r="C13" s="256"/>
      <c r="D13" s="256"/>
      <c r="E13" s="256"/>
      <c r="F13" s="256"/>
      <c r="G13" s="256"/>
      <c r="H13" s="256"/>
      <c r="I13" s="256"/>
      <c r="J13" s="256"/>
      <c r="K13" s="256"/>
    </row>
    <row r="14" spans="2:11" ht="13.5" thickBot="1" x14ac:dyDescent="0.25">
      <c r="B14" s="260" t="s">
        <v>201</v>
      </c>
      <c r="C14" s="256"/>
      <c r="D14" s="256"/>
      <c r="E14" s="256"/>
      <c r="F14" s="256"/>
      <c r="G14" s="256"/>
      <c r="H14" s="256"/>
      <c r="I14" s="256"/>
      <c r="J14" s="256"/>
      <c r="K14" s="256"/>
    </row>
    <row r="15" spans="2:11" ht="40.5" customHeight="1" x14ac:dyDescent="0.2">
      <c r="B15" s="736" t="s">
        <v>202</v>
      </c>
      <c r="C15" s="737"/>
      <c r="D15" s="737"/>
      <c r="E15" s="738"/>
      <c r="F15" s="739" t="s">
        <v>203</v>
      </c>
      <c r="G15" s="740"/>
      <c r="H15" s="261" t="s">
        <v>123</v>
      </c>
      <c r="I15" s="261" t="s">
        <v>204</v>
      </c>
      <c r="J15" s="262" t="s">
        <v>205</v>
      </c>
      <c r="K15" s="262" t="s">
        <v>206</v>
      </c>
    </row>
    <row r="16" spans="2:11" ht="28.9" customHeight="1" x14ac:dyDescent="0.2">
      <c r="B16" s="730"/>
      <c r="C16" s="731"/>
      <c r="D16" s="731"/>
      <c r="E16" s="732"/>
      <c r="F16" s="721"/>
      <c r="G16" s="722"/>
      <c r="H16" s="263"/>
      <c r="I16" s="264"/>
      <c r="J16" s="265"/>
      <c r="K16" s="266">
        <f>I16*J16</f>
        <v>0</v>
      </c>
    </row>
    <row r="17" spans="2:11" ht="28.9" customHeight="1" x14ac:dyDescent="0.2">
      <c r="B17" s="730"/>
      <c r="C17" s="731"/>
      <c r="D17" s="731"/>
      <c r="E17" s="732"/>
      <c r="F17" s="721"/>
      <c r="G17" s="722"/>
      <c r="H17" s="263"/>
      <c r="I17" s="264"/>
      <c r="J17" s="265"/>
      <c r="K17" s="266">
        <f t="shared" ref="K17:K24" si="0">I17*J17</f>
        <v>0</v>
      </c>
    </row>
    <row r="18" spans="2:11" ht="28.9" customHeight="1" x14ac:dyDescent="0.2">
      <c r="B18" s="730"/>
      <c r="C18" s="731"/>
      <c r="D18" s="731"/>
      <c r="E18" s="732"/>
      <c r="F18" s="721"/>
      <c r="G18" s="722"/>
      <c r="H18" s="263"/>
      <c r="I18" s="264"/>
      <c r="J18" s="265"/>
      <c r="K18" s="266">
        <f t="shared" si="0"/>
        <v>0</v>
      </c>
    </row>
    <row r="19" spans="2:11" ht="28.9" customHeight="1" x14ac:dyDescent="0.2">
      <c r="B19" s="718"/>
      <c r="C19" s="719"/>
      <c r="D19" s="719"/>
      <c r="E19" s="720"/>
      <c r="F19" s="721"/>
      <c r="G19" s="722"/>
      <c r="H19" s="263"/>
      <c r="I19" s="264"/>
      <c r="J19" s="265"/>
      <c r="K19" s="266">
        <f t="shared" si="0"/>
        <v>0</v>
      </c>
    </row>
    <row r="20" spans="2:11" ht="28.9" customHeight="1" x14ac:dyDescent="0.2">
      <c r="B20" s="718"/>
      <c r="C20" s="719"/>
      <c r="D20" s="719"/>
      <c r="E20" s="720"/>
      <c r="F20" s="721"/>
      <c r="G20" s="722"/>
      <c r="H20" s="263"/>
      <c r="I20" s="264"/>
      <c r="J20" s="265"/>
      <c r="K20" s="266">
        <f t="shared" si="0"/>
        <v>0</v>
      </c>
    </row>
    <row r="21" spans="2:11" ht="28.9" customHeight="1" x14ac:dyDescent="0.2">
      <c r="B21" s="718"/>
      <c r="C21" s="719"/>
      <c r="D21" s="719"/>
      <c r="E21" s="720"/>
      <c r="F21" s="721"/>
      <c r="G21" s="722"/>
      <c r="H21" s="263"/>
      <c r="I21" s="264"/>
      <c r="J21" s="265"/>
      <c r="K21" s="266">
        <f t="shared" si="0"/>
        <v>0</v>
      </c>
    </row>
    <row r="22" spans="2:11" ht="28.9" customHeight="1" x14ac:dyDescent="0.2">
      <c r="B22" s="718"/>
      <c r="C22" s="719"/>
      <c r="D22" s="719"/>
      <c r="E22" s="720"/>
      <c r="F22" s="721"/>
      <c r="G22" s="722"/>
      <c r="H22" s="263"/>
      <c r="I22" s="264"/>
      <c r="J22" s="265"/>
      <c r="K22" s="266">
        <f t="shared" si="0"/>
        <v>0</v>
      </c>
    </row>
    <row r="23" spans="2:11" ht="28.9" customHeight="1" x14ac:dyDescent="0.2">
      <c r="B23" s="718"/>
      <c r="C23" s="719"/>
      <c r="D23" s="719"/>
      <c r="E23" s="720"/>
      <c r="F23" s="721"/>
      <c r="G23" s="722"/>
      <c r="H23" s="344"/>
      <c r="I23" s="264"/>
      <c r="J23" s="265"/>
      <c r="K23" s="266">
        <f t="shared" si="0"/>
        <v>0</v>
      </c>
    </row>
    <row r="24" spans="2:11" ht="28.9" customHeight="1" thickBot="1" x14ac:dyDescent="0.25">
      <c r="B24" s="723"/>
      <c r="C24" s="724"/>
      <c r="D24" s="724"/>
      <c r="E24" s="725"/>
      <c r="F24" s="726"/>
      <c r="G24" s="727"/>
      <c r="H24" s="267"/>
      <c r="I24" s="268"/>
      <c r="J24" s="269"/>
      <c r="K24" s="270">
        <f t="shared" si="0"/>
        <v>0</v>
      </c>
    </row>
    <row r="25" spans="2:11" x14ac:dyDescent="0.2">
      <c r="B25" s="271" t="s">
        <v>143</v>
      </c>
      <c r="C25" s="272"/>
      <c r="D25" s="272"/>
      <c r="E25" s="272"/>
      <c r="F25" s="272"/>
      <c r="G25" s="272"/>
      <c r="H25" s="272"/>
      <c r="I25" s="272"/>
      <c r="J25" s="272"/>
      <c r="K25" s="273">
        <f>SUM(K16:K24)</f>
        <v>0</v>
      </c>
    </row>
    <row r="27" spans="2:11" ht="12.75" customHeight="1" x14ac:dyDescent="0.2">
      <c r="B27" s="728" t="s">
        <v>207</v>
      </c>
      <c r="C27" s="729"/>
      <c r="D27" s="729"/>
      <c r="E27" s="729"/>
      <c r="F27" s="729"/>
      <c r="G27" s="729"/>
      <c r="H27" s="729"/>
      <c r="I27" s="729"/>
      <c r="J27" s="729"/>
      <c r="K27" s="729"/>
    </row>
    <row r="28" spans="2:11" x14ac:dyDescent="0.2">
      <c r="B28" s="274" t="s">
        <v>141</v>
      </c>
      <c r="C28" s="275"/>
      <c r="D28" s="275"/>
      <c r="E28" s="275"/>
      <c r="F28" s="275"/>
      <c r="G28" s="275"/>
      <c r="H28" s="275"/>
      <c r="I28" s="275"/>
      <c r="J28" s="275"/>
      <c r="K28" s="276" t="s">
        <v>158</v>
      </c>
    </row>
    <row r="29" spans="2:11" ht="15" customHeight="1" x14ac:dyDescent="0.2">
      <c r="B29" s="713"/>
      <c r="C29" s="714"/>
      <c r="D29" s="714"/>
      <c r="E29" s="714"/>
      <c r="F29" s="714"/>
      <c r="G29" s="714"/>
      <c r="H29" s="714"/>
      <c r="I29" s="714"/>
      <c r="J29" s="715"/>
      <c r="K29" s="277"/>
    </row>
    <row r="30" spans="2:11" ht="15" customHeight="1" x14ac:dyDescent="0.2">
      <c r="B30" s="713"/>
      <c r="C30" s="714"/>
      <c r="D30" s="714"/>
      <c r="E30" s="714"/>
      <c r="F30" s="714"/>
      <c r="G30" s="714"/>
      <c r="H30" s="714"/>
      <c r="I30" s="714"/>
      <c r="J30" s="715"/>
      <c r="K30" s="277"/>
    </row>
    <row r="31" spans="2:11" ht="15" customHeight="1" x14ac:dyDescent="0.2">
      <c r="B31" s="713"/>
      <c r="C31" s="714"/>
      <c r="D31" s="714"/>
      <c r="E31" s="714"/>
      <c r="F31" s="714"/>
      <c r="G31" s="714"/>
      <c r="H31" s="714"/>
      <c r="I31" s="714"/>
      <c r="J31" s="715"/>
      <c r="K31" s="277"/>
    </row>
    <row r="32" spans="2:11" ht="15" customHeight="1" x14ac:dyDescent="0.2">
      <c r="B32" s="713"/>
      <c r="C32" s="714"/>
      <c r="D32" s="714"/>
      <c r="E32" s="714"/>
      <c r="F32" s="714"/>
      <c r="G32" s="714"/>
      <c r="H32" s="714"/>
      <c r="I32" s="714"/>
      <c r="J32" s="715"/>
      <c r="K32" s="277"/>
    </row>
    <row r="33" spans="2:11" x14ac:dyDescent="0.2">
      <c r="B33" s="271" t="s">
        <v>143</v>
      </c>
      <c r="C33" s="272"/>
      <c r="D33" s="272"/>
      <c r="E33" s="272"/>
      <c r="F33" s="272"/>
      <c r="G33" s="272"/>
      <c r="H33" s="272"/>
      <c r="I33" s="272"/>
      <c r="J33" s="272"/>
      <c r="K33" s="278">
        <f>SUM(K29:K32)</f>
        <v>0</v>
      </c>
    </row>
    <row r="35" spans="2:11" x14ac:dyDescent="0.2">
      <c r="B35" s="279" t="s">
        <v>208</v>
      </c>
    </row>
    <row r="36" spans="2:11" x14ac:dyDescent="0.2">
      <c r="B36" s="274" t="s">
        <v>141</v>
      </c>
      <c r="C36" s="275"/>
      <c r="D36" s="275"/>
      <c r="E36" s="275"/>
      <c r="F36" s="275"/>
      <c r="G36" s="275"/>
      <c r="H36" s="275"/>
      <c r="I36" s="275"/>
      <c r="J36" s="275"/>
      <c r="K36" s="276" t="s">
        <v>158</v>
      </c>
    </row>
    <row r="37" spans="2:11" ht="15" customHeight="1" x14ac:dyDescent="0.2">
      <c r="B37" s="713"/>
      <c r="C37" s="714"/>
      <c r="D37" s="714"/>
      <c r="E37" s="714"/>
      <c r="F37" s="714"/>
      <c r="G37" s="714"/>
      <c r="H37" s="714"/>
      <c r="I37" s="714"/>
      <c r="J37" s="715"/>
      <c r="K37" s="277"/>
    </row>
    <row r="38" spans="2:11" ht="15" customHeight="1" x14ac:dyDescent="0.2">
      <c r="B38" s="713"/>
      <c r="C38" s="714"/>
      <c r="D38" s="714"/>
      <c r="E38" s="714"/>
      <c r="F38" s="714"/>
      <c r="G38" s="714"/>
      <c r="H38" s="714"/>
      <c r="I38" s="714"/>
      <c r="J38" s="715"/>
      <c r="K38" s="277"/>
    </row>
    <row r="39" spans="2:11" ht="15" customHeight="1" x14ac:dyDescent="0.2">
      <c r="B39" s="713"/>
      <c r="C39" s="714"/>
      <c r="D39" s="714"/>
      <c r="E39" s="714"/>
      <c r="F39" s="714"/>
      <c r="G39" s="714"/>
      <c r="H39" s="714"/>
      <c r="I39" s="714"/>
      <c r="J39" s="715"/>
      <c r="K39" s="277"/>
    </row>
    <row r="40" spans="2:11" ht="15" customHeight="1" x14ac:dyDescent="0.2">
      <c r="B40" s="713"/>
      <c r="C40" s="714"/>
      <c r="D40" s="714"/>
      <c r="E40" s="714"/>
      <c r="F40" s="714"/>
      <c r="G40" s="714"/>
      <c r="H40" s="714"/>
      <c r="I40" s="714"/>
      <c r="J40" s="715"/>
      <c r="K40" s="277"/>
    </row>
    <row r="41" spans="2:11" ht="15" customHeight="1" x14ac:dyDescent="0.2">
      <c r="B41" s="713"/>
      <c r="C41" s="714"/>
      <c r="D41" s="714"/>
      <c r="E41" s="714"/>
      <c r="F41" s="714"/>
      <c r="G41" s="714"/>
      <c r="H41" s="714"/>
      <c r="I41" s="714"/>
      <c r="J41" s="715"/>
      <c r="K41" s="280"/>
    </row>
    <row r="42" spans="2:11" ht="15" customHeight="1" x14ac:dyDescent="0.2">
      <c r="B42" s="713"/>
      <c r="C42" s="714"/>
      <c r="D42" s="714"/>
      <c r="E42" s="714"/>
      <c r="F42" s="714"/>
      <c r="G42" s="714"/>
      <c r="H42" s="714"/>
      <c r="I42" s="714"/>
      <c r="J42" s="715"/>
      <c r="K42" s="280"/>
    </row>
    <row r="43" spans="2:11" x14ac:dyDescent="0.2">
      <c r="B43" s="271" t="s">
        <v>143</v>
      </c>
      <c r="C43" s="272"/>
      <c r="D43" s="272"/>
      <c r="E43" s="272"/>
      <c r="F43" s="272"/>
      <c r="G43" s="272"/>
      <c r="H43" s="272"/>
      <c r="I43" s="272"/>
      <c r="J43" s="272"/>
      <c r="K43" s="278">
        <f>SUM(K37:K42)</f>
        <v>0</v>
      </c>
    </row>
    <row r="44" spans="2:11" x14ac:dyDescent="0.2">
      <c r="B44" s="279"/>
      <c r="K44" s="281"/>
    </row>
    <row r="46" spans="2:11" x14ac:dyDescent="0.2">
      <c r="B46" s="279" t="s">
        <v>154</v>
      </c>
    </row>
    <row r="47" spans="2:11" ht="38.25" customHeight="1" x14ac:dyDescent="0.2">
      <c r="B47" s="274" t="s">
        <v>209</v>
      </c>
      <c r="C47" s="275"/>
      <c r="D47" s="275"/>
      <c r="E47" s="275"/>
      <c r="F47" s="275"/>
      <c r="G47" s="275"/>
      <c r="H47" s="275"/>
      <c r="I47" s="275"/>
      <c r="J47" s="391" t="s">
        <v>210</v>
      </c>
      <c r="K47" s="276" t="s">
        <v>158</v>
      </c>
    </row>
    <row r="48" spans="2:11" ht="15" customHeight="1" x14ac:dyDescent="0.2">
      <c r="B48" s="370" t="s">
        <v>116</v>
      </c>
      <c r="C48" s="371"/>
      <c r="D48" s="371"/>
      <c r="E48" s="371"/>
      <c r="F48" s="371"/>
      <c r="G48" s="371"/>
      <c r="H48" s="371"/>
      <c r="I48" s="371"/>
      <c r="J48" s="388"/>
      <c r="K48" s="282"/>
    </row>
    <row r="49" spans="2:11" ht="15" customHeight="1" x14ac:dyDescent="0.2">
      <c r="B49" s="370"/>
      <c r="C49" s="371"/>
      <c r="D49" s="371"/>
      <c r="E49" s="371"/>
      <c r="F49" s="371"/>
      <c r="G49" s="371"/>
      <c r="H49" s="371"/>
      <c r="I49" s="371"/>
      <c r="J49" s="388"/>
      <c r="K49" s="277"/>
    </row>
    <row r="50" spans="2:11" ht="15" customHeight="1" x14ac:dyDescent="0.2">
      <c r="B50" s="370"/>
      <c r="C50" s="371"/>
      <c r="D50" s="371"/>
      <c r="E50" s="371"/>
      <c r="F50" s="371"/>
      <c r="G50" s="371"/>
      <c r="H50" s="371"/>
      <c r="I50" s="371"/>
      <c r="J50" s="388"/>
      <c r="K50" s="277"/>
    </row>
    <row r="51" spans="2:11" ht="15" customHeight="1" x14ac:dyDescent="0.2">
      <c r="B51" s="370"/>
      <c r="C51" s="371"/>
      <c r="D51" s="371"/>
      <c r="E51" s="371"/>
      <c r="F51" s="371"/>
      <c r="G51" s="371"/>
      <c r="H51" s="371"/>
      <c r="I51" s="371"/>
      <c r="J51" s="388"/>
      <c r="K51" s="277"/>
    </row>
    <row r="52" spans="2:11" x14ac:dyDescent="0.2">
      <c r="B52" s="271" t="s">
        <v>143</v>
      </c>
      <c r="C52" s="272"/>
      <c r="D52" s="272"/>
      <c r="E52" s="272"/>
      <c r="F52" s="272"/>
      <c r="G52" s="272"/>
      <c r="H52" s="272"/>
      <c r="I52" s="272"/>
      <c r="J52" s="389"/>
      <c r="K52" s="278">
        <f>SUM(K48:K51)</f>
        <v>0</v>
      </c>
    </row>
    <row r="54" spans="2:11" x14ac:dyDescent="0.2">
      <c r="B54" s="279" t="s">
        <v>211</v>
      </c>
    </row>
    <row r="55" spans="2:11" x14ac:dyDescent="0.2">
      <c r="B55" s="274" t="s">
        <v>141</v>
      </c>
      <c r="C55" s="275"/>
      <c r="D55" s="275"/>
      <c r="E55" s="275"/>
      <c r="F55" s="275"/>
      <c r="G55" s="275"/>
      <c r="H55" s="275"/>
      <c r="I55" s="275"/>
      <c r="J55" s="275"/>
      <c r="K55" s="276" t="s">
        <v>158</v>
      </c>
    </row>
    <row r="56" spans="2:11" ht="15" customHeight="1" x14ac:dyDescent="0.2">
      <c r="B56" s="713"/>
      <c r="C56" s="714"/>
      <c r="D56" s="714"/>
      <c r="E56" s="714"/>
      <c r="F56" s="714"/>
      <c r="G56" s="714"/>
      <c r="H56" s="714"/>
      <c r="I56" s="714"/>
      <c r="J56" s="715"/>
      <c r="K56" s="282"/>
    </row>
    <row r="57" spans="2:11" ht="15" customHeight="1" x14ac:dyDescent="0.2">
      <c r="B57" s="713"/>
      <c r="C57" s="714"/>
      <c r="D57" s="714"/>
      <c r="E57" s="714"/>
      <c r="F57" s="714"/>
      <c r="G57" s="714"/>
      <c r="H57" s="714"/>
      <c r="I57" s="714"/>
      <c r="J57" s="715"/>
      <c r="K57" s="277"/>
    </row>
    <row r="58" spans="2:11" ht="15" customHeight="1" x14ac:dyDescent="0.2">
      <c r="B58" s="713"/>
      <c r="C58" s="714"/>
      <c r="D58" s="714"/>
      <c r="E58" s="714"/>
      <c r="F58" s="714"/>
      <c r="G58" s="714"/>
      <c r="H58" s="714"/>
      <c r="I58" s="714"/>
      <c r="J58" s="715"/>
      <c r="K58" s="277"/>
    </row>
    <row r="59" spans="2:11" ht="15" customHeight="1" x14ac:dyDescent="0.2">
      <c r="B59" s="713"/>
      <c r="C59" s="714"/>
      <c r="D59" s="714"/>
      <c r="E59" s="714"/>
      <c r="F59" s="714"/>
      <c r="G59" s="714"/>
      <c r="H59" s="714"/>
      <c r="I59" s="714"/>
      <c r="J59" s="715"/>
      <c r="K59" s="277"/>
    </row>
    <row r="60" spans="2:11" ht="15" customHeight="1" x14ac:dyDescent="0.2">
      <c r="B60" s="713"/>
      <c r="C60" s="714"/>
      <c r="D60" s="714"/>
      <c r="E60" s="714"/>
      <c r="F60" s="714"/>
      <c r="G60" s="714"/>
      <c r="H60" s="714"/>
      <c r="I60" s="714"/>
      <c r="J60" s="715"/>
      <c r="K60" s="277"/>
    </row>
    <row r="61" spans="2:11" x14ac:dyDescent="0.2">
      <c r="B61" s="271" t="s">
        <v>143</v>
      </c>
      <c r="C61" s="272"/>
      <c r="D61" s="272"/>
      <c r="E61" s="272"/>
      <c r="F61" s="272"/>
      <c r="G61" s="272"/>
      <c r="H61" s="272"/>
      <c r="I61" s="272"/>
      <c r="J61" s="272"/>
      <c r="K61" s="278">
        <f>SUM(K56:K60)</f>
        <v>0</v>
      </c>
    </row>
    <row r="64" spans="2:11" x14ac:dyDescent="0.2">
      <c r="B64" s="279" t="s">
        <v>212</v>
      </c>
    </row>
    <row r="65" spans="2:11" ht="4.5" customHeight="1" x14ac:dyDescent="0.2"/>
    <row r="66" spans="2:11" x14ac:dyDescent="0.2">
      <c r="B66" s="283" t="s">
        <v>162</v>
      </c>
      <c r="C66" s="284"/>
      <c r="D66" s="284"/>
      <c r="E66" s="284"/>
      <c r="F66" s="284"/>
      <c r="G66" s="284"/>
      <c r="H66" s="284"/>
      <c r="I66" s="284"/>
      <c r="J66" s="284"/>
      <c r="K66" s="285" t="s">
        <v>158</v>
      </c>
    </row>
    <row r="67" spans="2:11" x14ac:dyDescent="0.2">
      <c r="B67" s="283" t="s">
        <v>201</v>
      </c>
      <c r="C67" s="284"/>
      <c r="D67" s="284"/>
      <c r="E67" s="284"/>
      <c r="F67" s="284"/>
      <c r="G67" s="284"/>
      <c r="H67" s="284"/>
      <c r="I67" s="284"/>
      <c r="J67" s="284"/>
      <c r="K67" s="286">
        <f>K25</f>
        <v>0</v>
      </c>
    </row>
    <row r="68" spans="2:11" x14ac:dyDescent="0.2">
      <c r="B68" s="283" t="s">
        <v>213</v>
      </c>
      <c r="C68" s="284"/>
      <c r="D68" s="284"/>
      <c r="E68" s="284"/>
      <c r="F68" s="284"/>
      <c r="G68" s="284"/>
      <c r="H68" s="284"/>
      <c r="I68" s="284"/>
      <c r="J68" s="284"/>
      <c r="K68" s="286">
        <f>K33</f>
        <v>0</v>
      </c>
    </row>
    <row r="69" spans="2:11" x14ac:dyDescent="0.2">
      <c r="B69" s="283" t="s">
        <v>214</v>
      </c>
      <c r="C69" s="284"/>
      <c r="D69" s="284"/>
      <c r="E69" s="284"/>
      <c r="F69" s="284"/>
      <c r="G69" s="284"/>
      <c r="H69" s="284"/>
      <c r="I69" s="284"/>
      <c r="J69" s="284"/>
      <c r="K69" s="286">
        <f>K43</f>
        <v>0</v>
      </c>
    </row>
    <row r="70" spans="2:11" x14ac:dyDescent="0.2">
      <c r="B70" s="287" t="s">
        <v>154</v>
      </c>
      <c r="C70" s="288"/>
      <c r="D70" s="288"/>
      <c r="E70" s="288"/>
      <c r="F70" s="288"/>
      <c r="G70" s="288"/>
      <c r="H70" s="284"/>
      <c r="I70" s="288"/>
      <c r="J70" s="288"/>
      <c r="K70" s="286">
        <f>K52</f>
        <v>0</v>
      </c>
    </row>
    <row r="71" spans="2:11" x14ac:dyDescent="0.2">
      <c r="B71" s="287" t="s">
        <v>164</v>
      </c>
      <c r="C71" s="288"/>
      <c r="D71" s="288"/>
      <c r="E71" s="288"/>
      <c r="F71" s="288"/>
      <c r="G71" s="288"/>
      <c r="H71" s="284"/>
      <c r="I71" s="288"/>
      <c r="J71" s="288"/>
      <c r="K71" s="286">
        <f>SUM(K67:K70)</f>
        <v>0</v>
      </c>
    </row>
    <row r="72" spans="2:11" x14ac:dyDescent="0.2">
      <c r="B72" s="289"/>
      <c r="C72" s="256"/>
      <c r="D72" s="256"/>
      <c r="E72" s="256"/>
      <c r="F72" s="256"/>
      <c r="G72" s="256"/>
      <c r="H72" s="256"/>
      <c r="I72" s="256"/>
      <c r="J72" s="256"/>
      <c r="K72" s="290"/>
    </row>
    <row r="73" spans="2:11" x14ac:dyDescent="0.2">
      <c r="B73" s="289" t="s">
        <v>174</v>
      </c>
      <c r="C73" s="256"/>
      <c r="D73" s="256"/>
      <c r="E73" s="256"/>
      <c r="F73" s="256"/>
      <c r="G73" s="256"/>
      <c r="H73" s="256"/>
      <c r="I73" s="256"/>
      <c r="J73" s="256"/>
      <c r="K73" s="290"/>
    </row>
    <row r="74" spans="2:11" x14ac:dyDescent="0.2">
      <c r="B74" s="283" t="s">
        <v>215</v>
      </c>
      <c r="C74" s="284"/>
      <c r="D74" s="284"/>
      <c r="E74" s="284"/>
      <c r="F74" s="284"/>
      <c r="G74" s="284"/>
      <c r="H74" s="284"/>
      <c r="I74" s="284"/>
      <c r="J74" s="284"/>
      <c r="K74" s="286">
        <f>K61</f>
        <v>0</v>
      </c>
    </row>
    <row r="75" spans="2:11" x14ac:dyDescent="0.2">
      <c r="B75" s="289"/>
      <c r="C75" s="256"/>
      <c r="D75" s="256"/>
      <c r="E75" s="256"/>
      <c r="F75" s="256"/>
      <c r="G75" s="256"/>
      <c r="H75" s="256"/>
      <c r="I75" s="256"/>
      <c r="J75" s="256"/>
      <c r="K75" s="290"/>
    </row>
    <row r="76" spans="2:11" x14ac:dyDescent="0.2">
      <c r="B76" s="291" t="s">
        <v>216</v>
      </c>
      <c r="C76" s="284"/>
      <c r="D76" s="284"/>
      <c r="E76" s="284"/>
      <c r="F76" s="284"/>
      <c r="G76" s="284"/>
      <c r="H76" s="284"/>
      <c r="I76" s="284"/>
      <c r="J76" s="284"/>
      <c r="K76" s="292">
        <f>+K71-K74</f>
        <v>0</v>
      </c>
    </row>
    <row r="78" spans="2:11" x14ac:dyDescent="0.2">
      <c r="B78" s="293" t="s">
        <v>217</v>
      </c>
    </row>
    <row r="79" spans="2:11" ht="30" customHeight="1" x14ac:dyDescent="0.2">
      <c r="B79" s="294" t="s">
        <v>178</v>
      </c>
      <c r="C79" s="295"/>
      <c r="D79" s="295"/>
      <c r="E79" s="295"/>
      <c r="F79" s="295"/>
      <c r="G79" s="295"/>
      <c r="H79" s="716" t="s">
        <v>179</v>
      </c>
      <c r="I79" s="717"/>
      <c r="J79" s="717"/>
      <c r="K79" s="717"/>
    </row>
    <row r="80" spans="2:11" x14ac:dyDescent="0.2">
      <c r="B80" s="296" t="s">
        <v>181</v>
      </c>
      <c r="C80" s="297"/>
      <c r="D80" s="296"/>
      <c r="E80" s="296"/>
      <c r="F80" s="296"/>
      <c r="G80" s="296"/>
      <c r="H80" s="296" t="s">
        <v>181</v>
      </c>
      <c r="I80" s="295"/>
      <c r="J80" s="295"/>
      <c r="K80" s="295"/>
    </row>
    <row r="81" spans="2:11" x14ac:dyDescent="0.2">
      <c r="B81" s="296" t="s">
        <v>182</v>
      </c>
      <c r="C81" s="297"/>
      <c r="D81" s="296"/>
      <c r="E81" s="296"/>
      <c r="F81" s="296"/>
      <c r="G81" s="296"/>
      <c r="H81" s="296" t="s">
        <v>182</v>
      </c>
      <c r="I81" s="295"/>
      <c r="J81" s="295"/>
      <c r="K81" s="295"/>
    </row>
    <row r="82" spans="2:11" x14ac:dyDescent="0.2">
      <c r="B82" s="295"/>
      <c r="C82" s="295"/>
      <c r="D82" s="295"/>
      <c r="E82" s="295"/>
      <c r="F82" s="295"/>
      <c r="G82" s="295"/>
      <c r="H82" s="296" t="s">
        <v>183</v>
      </c>
      <c r="I82" s="295"/>
      <c r="J82" s="295"/>
      <c r="K82" s="295"/>
    </row>
    <row r="83" spans="2:11" x14ac:dyDescent="0.2">
      <c r="B83" s="295"/>
      <c r="C83" s="295"/>
      <c r="D83" s="295"/>
      <c r="E83" s="295"/>
      <c r="F83" s="295"/>
      <c r="G83" s="295"/>
      <c r="H83" s="296" t="s">
        <v>184</v>
      </c>
      <c r="I83" s="295"/>
      <c r="J83" s="295"/>
      <c r="K83" s="295"/>
    </row>
    <row r="84" spans="2:11" x14ac:dyDescent="0.2">
      <c r="B84" s="295"/>
      <c r="C84" s="295"/>
      <c r="D84" s="295"/>
      <c r="E84" s="295"/>
      <c r="F84" s="295"/>
      <c r="G84" s="295"/>
      <c r="H84" s="295"/>
      <c r="I84" s="295"/>
      <c r="J84" s="295"/>
      <c r="K84" s="295"/>
    </row>
    <row r="85" spans="2:11" x14ac:dyDescent="0.2">
      <c r="B85" s="296" t="s">
        <v>185</v>
      </c>
      <c r="C85" s="295"/>
      <c r="D85" s="295"/>
      <c r="E85" s="295"/>
      <c r="F85" s="295"/>
      <c r="G85" s="295"/>
      <c r="H85" s="295"/>
      <c r="I85" s="295"/>
      <c r="J85" s="295"/>
      <c r="K85" s="295"/>
    </row>
  </sheetData>
  <sheetProtection algorithmName="SHA-512" hashValue="FY7JbNKQ51FRWv1QH+Ej+68+rLp1YlAzhjrFgmjsXQJl2SK+g/0TE8a0nnIZOVS558kumLwu4FC1Xq9xaRJCmg==" saltValue="bG1n50xeY9MwUMPTzr/8Yg==" spinCount="100000" sheet="1" formatCells="0" insertRows="0" deleteRows="0"/>
  <mergeCells count="47">
    <mergeCell ref="B7:K7"/>
    <mergeCell ref="B1:F1"/>
    <mergeCell ref="H1:K1"/>
    <mergeCell ref="E3:G3"/>
    <mergeCell ref="E4:K4"/>
    <mergeCell ref="E5:G5"/>
    <mergeCell ref="B8:F8"/>
    <mergeCell ref="G8:I8"/>
    <mergeCell ref="B10:K10"/>
    <mergeCell ref="B12:K12"/>
    <mergeCell ref="B15:E15"/>
    <mergeCell ref="F15:G15"/>
    <mergeCell ref="B16:E16"/>
    <mergeCell ref="F16:G16"/>
    <mergeCell ref="B17:E17"/>
    <mergeCell ref="F17:G17"/>
    <mergeCell ref="B18:E18"/>
    <mergeCell ref="F18:G18"/>
    <mergeCell ref="B27:K27"/>
    <mergeCell ref="B29:J29"/>
    <mergeCell ref="B30:J30"/>
    <mergeCell ref="B31:J31"/>
    <mergeCell ref="B19:E19"/>
    <mergeCell ref="F19:G19"/>
    <mergeCell ref="B20:E20"/>
    <mergeCell ref="F20:G20"/>
    <mergeCell ref="B21:E21"/>
    <mergeCell ref="F21:G21"/>
    <mergeCell ref="B22:E22"/>
    <mergeCell ref="F22:G22"/>
    <mergeCell ref="B23:E23"/>
    <mergeCell ref="F23:G23"/>
    <mergeCell ref="B24:E24"/>
    <mergeCell ref="F24:G24"/>
    <mergeCell ref="B32:J32"/>
    <mergeCell ref="B59:J59"/>
    <mergeCell ref="B60:J60"/>
    <mergeCell ref="H79:K79"/>
    <mergeCell ref="B56:J56"/>
    <mergeCell ref="B57:J57"/>
    <mergeCell ref="B58:J58"/>
    <mergeCell ref="B42:J42"/>
    <mergeCell ref="B37:J37"/>
    <mergeCell ref="B38:J38"/>
    <mergeCell ref="B39:J39"/>
    <mergeCell ref="B40:J40"/>
    <mergeCell ref="B41:J41"/>
  </mergeCells>
  <hyperlinks>
    <hyperlink ref="G8" r:id="rId1" xr:uid="{BA2CB90E-BAED-4636-B4E0-296ABE31A81A}"/>
  </hyperlinks>
  <pageMargins left="0.70866141732283472" right="0.70866141732283472" top="0.78740157480314965" bottom="0.78740157480314965" header="0.51181102362204722" footer="0.51181102362204722"/>
  <pageSetup paperSize="9" scale="90" orientation="landscape" r:id="rId2"/>
  <headerFooter alignWithMargins="0"/>
  <rowBreaks count="2" manualBreakCount="2">
    <brk id="25" min="1" max="9" man="1"/>
    <brk id="53"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8396EA4-30FE-4534-B78F-9AAD95D57884}">
          <x14:formula1>
            <xm:f>Data!$B$33:$B$34</xm:f>
          </x14:formula1>
          <xm:sqref>J48:J51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4218-A116-4524-8078-AC1DB2365355}">
  <dimension ref="A1:M35"/>
  <sheetViews>
    <sheetView topLeftCell="A7" workbookViewId="0">
      <selection activeCell="B53" sqref="B53"/>
    </sheetView>
  </sheetViews>
  <sheetFormatPr defaultRowHeight="15" x14ac:dyDescent="0.25"/>
  <cols>
    <col min="1" max="1" width="29.42578125" bestFit="1" customWidth="1"/>
    <col min="2" max="2" width="36.28515625" bestFit="1" customWidth="1"/>
    <col min="3" max="3" width="36.28515625" customWidth="1"/>
    <col min="4" max="4" width="36.28515625" bestFit="1" customWidth="1"/>
    <col min="5" max="5" width="15.85546875" bestFit="1" customWidth="1"/>
    <col min="6" max="6" width="19.85546875" bestFit="1" customWidth="1"/>
    <col min="7" max="7" width="1.42578125" customWidth="1"/>
    <col min="8" max="9" width="0" hidden="1" customWidth="1"/>
    <col min="10" max="10" width="12.7109375" hidden="1" customWidth="1"/>
    <col min="11" max="11" width="0" hidden="1" customWidth="1"/>
    <col min="12" max="12" width="17.5703125" hidden="1" customWidth="1"/>
    <col min="13" max="15" width="0" hidden="1" customWidth="1"/>
  </cols>
  <sheetData>
    <row r="1" spans="1:13" x14ac:dyDescent="0.25">
      <c r="A1" s="173" t="s">
        <v>218</v>
      </c>
      <c r="B1" s="173" t="s">
        <v>130</v>
      </c>
      <c r="C1" s="173" t="s">
        <v>219</v>
      </c>
      <c r="D1" s="173" t="s">
        <v>220</v>
      </c>
    </row>
    <row r="2" spans="1:13" x14ac:dyDescent="0.25">
      <c r="B2" s="174">
        <v>1</v>
      </c>
      <c r="C2" s="174" t="s">
        <v>190</v>
      </c>
      <c r="D2" s="174">
        <v>0.25</v>
      </c>
      <c r="J2" t="s">
        <v>221</v>
      </c>
      <c r="K2" t="s">
        <v>222</v>
      </c>
      <c r="L2" t="s">
        <v>223</v>
      </c>
      <c r="M2" t="s">
        <v>224</v>
      </c>
    </row>
    <row r="3" spans="1:13" x14ac:dyDescent="0.25">
      <c r="C3" s="174"/>
      <c r="J3" t="s">
        <v>223</v>
      </c>
      <c r="K3" t="s">
        <v>223</v>
      </c>
      <c r="L3" t="s">
        <v>225</v>
      </c>
      <c r="M3" t="s">
        <v>225</v>
      </c>
    </row>
    <row r="4" spans="1:13" x14ac:dyDescent="0.25">
      <c r="B4" s="174"/>
      <c r="C4" s="174"/>
      <c r="J4" t="s">
        <v>224</v>
      </c>
      <c r="K4" t="s">
        <v>224</v>
      </c>
      <c r="L4" t="s">
        <v>226</v>
      </c>
      <c r="M4" t="s">
        <v>227</v>
      </c>
    </row>
    <row r="5" spans="1:13" x14ac:dyDescent="0.25">
      <c r="B5" s="174"/>
      <c r="C5" s="174"/>
      <c r="L5" t="s">
        <v>228</v>
      </c>
      <c r="M5" t="s">
        <v>229</v>
      </c>
    </row>
    <row r="6" spans="1:13" x14ac:dyDescent="0.25">
      <c r="L6" t="s">
        <v>229</v>
      </c>
      <c r="M6" t="s">
        <v>230</v>
      </c>
    </row>
    <row r="7" spans="1:13" x14ac:dyDescent="0.25">
      <c r="L7" t="s">
        <v>230</v>
      </c>
      <c r="M7" t="s">
        <v>231</v>
      </c>
    </row>
    <row r="8" spans="1:13" x14ac:dyDescent="0.25">
      <c r="A8" s="173" t="s">
        <v>232</v>
      </c>
      <c r="B8" s="173" t="s">
        <v>233</v>
      </c>
      <c r="C8" s="173"/>
      <c r="D8" s="173" t="s">
        <v>234</v>
      </c>
      <c r="E8" s="173" t="s">
        <v>235</v>
      </c>
      <c r="F8" s="173" t="s">
        <v>236</v>
      </c>
      <c r="L8" t="s">
        <v>231</v>
      </c>
    </row>
    <row r="9" spans="1:13" x14ac:dyDescent="0.25">
      <c r="A9" s="173"/>
      <c r="B9" s="173"/>
      <c r="C9" s="173"/>
      <c r="D9" s="173"/>
      <c r="E9" s="173"/>
      <c r="F9" s="177">
        <v>0</v>
      </c>
    </row>
    <row r="10" spans="1:13" x14ac:dyDescent="0.25">
      <c r="A10" t="s">
        <v>237</v>
      </c>
      <c r="B10" s="175" t="s">
        <v>238</v>
      </c>
      <c r="C10" s="175"/>
      <c r="D10" t="s">
        <v>239</v>
      </c>
      <c r="E10" t="s">
        <v>239</v>
      </c>
      <c r="F10" s="174">
        <v>0.2</v>
      </c>
    </row>
    <row r="11" spans="1:13" x14ac:dyDescent="0.25">
      <c r="A11" t="s">
        <v>240</v>
      </c>
      <c r="B11" s="176" t="s">
        <v>241</v>
      </c>
      <c r="C11" s="176"/>
      <c r="D11" s="176" t="s">
        <v>242</v>
      </c>
      <c r="E11" s="176" t="s">
        <v>243</v>
      </c>
      <c r="F11" s="174">
        <v>0.1</v>
      </c>
    </row>
    <row r="12" spans="1:13" x14ac:dyDescent="0.25">
      <c r="A12" t="s">
        <v>244</v>
      </c>
      <c r="B12" t="s">
        <v>245</v>
      </c>
      <c r="D12" t="s">
        <v>246</v>
      </c>
      <c r="E12" s="176" t="s">
        <v>247</v>
      </c>
      <c r="F12" s="174">
        <v>0</v>
      </c>
    </row>
    <row r="13" spans="1:13" x14ac:dyDescent="0.25">
      <c r="E13" s="176"/>
      <c r="F13" s="174"/>
      <c r="K13" t="s">
        <v>222</v>
      </c>
    </row>
    <row r="14" spans="1:13" x14ac:dyDescent="0.25">
      <c r="A14" s="151" t="s">
        <v>248</v>
      </c>
      <c r="B14" s="151" t="s">
        <v>249</v>
      </c>
      <c r="C14" s="151" t="s">
        <v>187</v>
      </c>
      <c r="D14" s="151" t="s">
        <v>250</v>
      </c>
      <c r="K14" t="s">
        <v>223</v>
      </c>
    </row>
    <row r="15" spans="1:13" x14ac:dyDescent="0.25">
      <c r="A15" t="s">
        <v>251</v>
      </c>
      <c r="B15" t="s">
        <v>252</v>
      </c>
      <c r="C15" t="s">
        <v>253</v>
      </c>
      <c r="D15" t="s">
        <v>254</v>
      </c>
      <c r="E15" t="s">
        <v>255</v>
      </c>
      <c r="F15" s="195">
        <v>0.15</v>
      </c>
      <c r="K15" t="s">
        <v>224</v>
      </c>
    </row>
    <row r="16" spans="1:13" x14ac:dyDescent="0.25">
      <c r="D16" t="s">
        <v>256</v>
      </c>
      <c r="E16" t="s">
        <v>252</v>
      </c>
      <c r="F16" s="195">
        <v>0.15</v>
      </c>
    </row>
    <row r="17" spans="1:12" x14ac:dyDescent="0.25">
      <c r="D17" s="174"/>
      <c r="E17" t="s">
        <v>254</v>
      </c>
      <c r="F17" s="195">
        <v>0.15</v>
      </c>
    </row>
    <row r="18" spans="1:12" x14ac:dyDescent="0.25">
      <c r="D18" s="174"/>
      <c r="E18" t="s">
        <v>256</v>
      </c>
      <c r="F18" s="195">
        <v>0.05</v>
      </c>
    </row>
    <row r="19" spans="1:12" x14ac:dyDescent="0.25">
      <c r="K19" t="s">
        <v>222</v>
      </c>
      <c r="L19" t="s">
        <v>223</v>
      </c>
    </row>
    <row r="20" spans="1:12" x14ac:dyDescent="0.25">
      <c r="A20" s="151" t="s">
        <v>257</v>
      </c>
      <c r="K20" t="s">
        <v>223</v>
      </c>
    </row>
    <row r="21" spans="1:12" x14ac:dyDescent="0.25">
      <c r="A21" t="s">
        <v>258</v>
      </c>
      <c r="K21" t="s">
        <v>224</v>
      </c>
    </row>
    <row r="22" spans="1:12" x14ac:dyDescent="0.25">
      <c r="A22" t="s">
        <v>259</v>
      </c>
    </row>
    <row r="25" spans="1:12" x14ac:dyDescent="0.25">
      <c r="A25" t="s">
        <v>118</v>
      </c>
      <c r="B25" t="s">
        <v>222</v>
      </c>
      <c r="D25" t="s">
        <v>223</v>
      </c>
      <c r="E25" t="s">
        <v>224</v>
      </c>
    </row>
    <row r="26" spans="1:12" x14ac:dyDescent="0.25">
      <c r="A26" t="s">
        <v>260</v>
      </c>
      <c r="B26" t="s">
        <v>223</v>
      </c>
      <c r="D26" t="s">
        <v>225</v>
      </c>
      <c r="E26" t="s">
        <v>225</v>
      </c>
    </row>
    <row r="27" spans="1:12" x14ac:dyDescent="0.25">
      <c r="A27" t="s">
        <v>261</v>
      </c>
      <c r="B27" t="s">
        <v>224</v>
      </c>
      <c r="D27" t="s">
        <v>226</v>
      </c>
      <c r="E27" t="s">
        <v>227</v>
      </c>
    </row>
    <row r="28" spans="1:12" x14ac:dyDescent="0.25">
      <c r="A28" t="s">
        <v>188</v>
      </c>
      <c r="D28" t="s">
        <v>228</v>
      </c>
      <c r="E28" t="s">
        <v>229</v>
      </c>
    </row>
    <row r="29" spans="1:12" x14ac:dyDescent="0.25">
      <c r="D29" t="s">
        <v>229</v>
      </c>
      <c r="E29" t="s">
        <v>230</v>
      </c>
    </row>
    <row r="30" spans="1:12" x14ac:dyDescent="0.25">
      <c r="D30" t="s">
        <v>230</v>
      </c>
      <c r="E30" t="s">
        <v>262</v>
      </c>
    </row>
    <row r="31" spans="1:12" x14ac:dyDescent="0.25">
      <c r="D31" t="s">
        <v>262</v>
      </c>
    </row>
    <row r="32" spans="1:12" x14ac:dyDescent="0.25">
      <c r="A32" t="s">
        <v>210</v>
      </c>
      <c r="B32" t="s">
        <v>263</v>
      </c>
    </row>
    <row r="33" spans="1:2" x14ac:dyDescent="0.25">
      <c r="A33" s="174">
        <v>0</v>
      </c>
      <c r="B33" s="390">
        <v>0</v>
      </c>
    </row>
    <row r="34" spans="1:2" x14ac:dyDescent="0.25">
      <c r="A34" s="174">
        <v>0.5</v>
      </c>
      <c r="B34" s="390">
        <v>1</v>
      </c>
    </row>
    <row r="35" spans="1:2" x14ac:dyDescent="0.25">
      <c r="A35" s="174">
        <v>1</v>
      </c>
    </row>
  </sheetData>
  <sheetProtection algorithmName="SHA-512" hashValue="gxEl44GoioNpFJSi4x8Qs7jjt+IFtvRwf/sE0+c9Se6dl3AADvGEFujpjiRjGJp3nxsc7FX6NnIjDYb1iaeTJQ==" saltValue="XFO3VNuSZ9YEIa/Hj5wWHQ==" spinCount="100000" sheet="1" objects="1" scenarios="1"/>
  <dataValidations disablePrompts="1" count="6">
    <dataValidation type="list" allowBlank="1" showInputMessage="1" showErrorMessage="1" sqref="K22 L13" xr:uid="{5C7B5BF5-4B12-4D33-8B8D-96823398E7AB}">
      <formula1>Tabel</formula1>
    </dataValidation>
    <dataValidation type="list" allowBlank="1" showInputMessage="1" showErrorMessage="1" sqref="K23" xr:uid="{12CDC132-5922-4558-AB1F-BA59F37D6332}">
      <formula1>NFU_functies</formula1>
    </dataValidation>
    <dataValidation type="list" allowBlank="1" showInputMessage="1" showErrorMessage="1" sqref="L14" xr:uid="{9DE76E98-E551-4997-BC95-7D2505BF181B}">
      <formula1>NFU</formula1>
    </dataValidation>
    <dataValidation type="list" allowBlank="1" showInputMessage="1" showErrorMessage="1" sqref="L15" xr:uid="{7CDD593A-3C52-402B-AECC-988CCE85F90B}">
      <formula1>VSNU</formula1>
    </dataValidation>
    <dataValidation type="list" allowBlank="1" showInputMessage="1" showErrorMessage="1" sqref="L19" xr:uid="{51A57F6B-198F-438B-AE24-D089A1093ACA}">
      <formula1>Tabel2</formula1>
    </dataValidation>
    <dataValidation type="list" allowBlank="1" showInputMessage="1" showErrorMessage="1" sqref="L20" xr:uid="{98C4753F-670E-4091-90F3-3863D00F0DBA}">
      <formula1>INDIRECT($L$19)</formula1>
    </dataValidation>
  </dataValidations>
  <pageMargins left="0.7" right="0.7" top="0.75" bottom="0.75" header="0.3" footer="0.3"/>
  <pageSetup paperSize="9" orientation="portrait" horizontalDpi="1200" verticalDpi="1200" r:id="rId1"/>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82D36-FA47-4DCB-AE43-11110A11F5C4}">
  <dimension ref="A1:Q142"/>
  <sheetViews>
    <sheetView zoomScale="70" zoomScaleNormal="70" workbookViewId="0">
      <selection activeCell="G31" sqref="G31"/>
    </sheetView>
  </sheetViews>
  <sheetFormatPr defaultColWidth="0" defaultRowHeight="13.15" customHeight="1" zeroHeight="1" x14ac:dyDescent="0.2"/>
  <cols>
    <col min="1" max="1" width="3.85546875" style="43" customWidth="1"/>
    <col min="2" max="16" width="8.7109375" style="43" customWidth="1"/>
    <col min="17" max="17" width="27.140625" style="43" customWidth="1"/>
    <col min="18" max="16384" width="8.7109375" style="43" hidden="1"/>
  </cols>
  <sheetData>
    <row r="1" spans="1:17" s="42" customFormat="1" ht="18" x14ac:dyDescent="0.25">
      <c r="A1" s="42" t="s">
        <v>264</v>
      </c>
    </row>
    <row r="2" spans="1:17" ht="12.75" x14ac:dyDescent="0.2"/>
    <row r="3" spans="1:17" s="45" customFormat="1" ht="15" x14ac:dyDescent="0.2">
      <c r="A3" s="44" t="s">
        <v>265</v>
      </c>
      <c r="B3" s="44"/>
      <c r="C3" s="44"/>
      <c r="D3" s="44"/>
      <c r="E3" s="44"/>
      <c r="F3" s="44"/>
      <c r="G3" s="44"/>
      <c r="H3" s="44"/>
      <c r="I3" s="44"/>
      <c r="J3" s="44"/>
      <c r="K3" s="44"/>
      <c r="L3" s="44"/>
      <c r="M3" s="43"/>
      <c r="N3" s="43"/>
      <c r="O3" s="43"/>
      <c r="P3" s="43"/>
      <c r="Q3" s="43"/>
    </row>
    <row r="4" spans="1:17" ht="12.75" x14ac:dyDescent="0.2">
      <c r="A4" s="43" t="s">
        <v>266</v>
      </c>
    </row>
    <row r="5" spans="1:17" ht="12.75" x14ac:dyDescent="0.2"/>
    <row r="6" spans="1:17" s="45" customFormat="1" ht="15" x14ac:dyDescent="0.2">
      <c r="A6" s="460" t="s">
        <v>267</v>
      </c>
      <c r="M6" s="43"/>
      <c r="N6" s="43"/>
      <c r="O6" s="43"/>
      <c r="P6" s="43"/>
      <c r="Q6" s="43"/>
    </row>
    <row r="7" spans="1:17" s="45" customFormat="1" ht="15" x14ac:dyDescent="0.2">
      <c r="A7" s="460"/>
      <c r="M7" s="43"/>
      <c r="N7" s="43"/>
      <c r="O7" s="43"/>
      <c r="P7" s="43"/>
      <c r="Q7" s="43"/>
    </row>
    <row r="8" spans="1:17" ht="12.75" x14ac:dyDescent="0.2">
      <c r="A8" s="43" t="s">
        <v>268</v>
      </c>
    </row>
    <row r="9" spans="1:17" ht="12.75" x14ac:dyDescent="0.2"/>
    <row r="10" spans="1:17" ht="12.75" x14ac:dyDescent="0.2"/>
    <row r="11" spans="1:17" ht="12.75" x14ac:dyDescent="0.2"/>
    <row r="12" spans="1:17" ht="12.75" x14ac:dyDescent="0.2"/>
    <row r="13" spans="1:17" ht="12.75" x14ac:dyDescent="0.2"/>
    <row r="14" spans="1:17" ht="12.75" x14ac:dyDescent="0.2">
      <c r="B14" s="460"/>
    </row>
    <row r="15" spans="1:17" ht="12.75" x14ac:dyDescent="0.2">
      <c r="B15" s="460"/>
    </row>
    <row r="16" spans="1:17" ht="12.75" x14ac:dyDescent="0.2"/>
    <row r="17" spans="2:2" s="45" customFormat="1" ht="15" x14ac:dyDescent="0.2"/>
    <row r="18" spans="2:2" ht="12.75" x14ac:dyDescent="0.2"/>
    <row r="19" spans="2:2" s="45" customFormat="1" ht="15" x14ac:dyDescent="0.2"/>
    <row r="20" spans="2:2" ht="12.75" x14ac:dyDescent="0.2"/>
    <row r="21" spans="2:2" s="45" customFormat="1" ht="15" x14ac:dyDescent="0.2"/>
    <row r="22" spans="2:2" ht="12.75" x14ac:dyDescent="0.2"/>
    <row r="23" spans="2:2" ht="15" x14ac:dyDescent="0.2">
      <c r="B23" s="46"/>
    </row>
    <row r="24" spans="2:2" ht="12.75" x14ac:dyDescent="0.2"/>
    <row r="25" spans="2:2" ht="12.75" x14ac:dyDescent="0.2"/>
    <row r="26" spans="2:2" ht="12.75" x14ac:dyDescent="0.2">
      <c r="B26" s="460"/>
    </row>
    <row r="27" spans="2:2" ht="12.75" x14ac:dyDescent="0.2">
      <c r="B27" s="460"/>
    </row>
    <row r="28" spans="2:2" ht="12.75" x14ac:dyDescent="0.2"/>
    <row r="29" spans="2:2" ht="15" x14ac:dyDescent="0.2">
      <c r="B29" s="46"/>
    </row>
    <row r="30" spans="2:2" ht="12.75" x14ac:dyDescent="0.2"/>
    <row r="31" spans="2:2" ht="12.75" x14ac:dyDescent="0.2">
      <c r="B31" s="460"/>
    </row>
    <row r="32" spans="2:2" ht="12.75" x14ac:dyDescent="0.2">
      <c r="B32" s="460"/>
    </row>
    <row r="33" spans="2:2" ht="12.75" x14ac:dyDescent="0.2">
      <c r="B33" s="460"/>
    </row>
    <row r="34" spans="2:2" ht="12.75" x14ac:dyDescent="0.2">
      <c r="B34" s="460"/>
    </row>
    <row r="35" spans="2:2" ht="12.75" x14ac:dyDescent="0.2"/>
    <row r="36" spans="2:2" s="45" customFormat="1" ht="15" x14ac:dyDescent="0.2"/>
    <row r="37" spans="2:2" s="49" customFormat="1" ht="12.75" x14ac:dyDescent="0.2">
      <c r="B37" s="460"/>
    </row>
    <row r="38" spans="2:2" s="49" customFormat="1" ht="12.75" x14ac:dyDescent="0.2">
      <c r="B38" s="460"/>
    </row>
    <row r="39" spans="2:2" s="49" customFormat="1" ht="12.75" x14ac:dyDescent="0.2">
      <c r="B39" s="460"/>
    </row>
    <row r="40" spans="2:2" s="49" customFormat="1" ht="12.75" x14ac:dyDescent="0.2">
      <c r="B40" s="460"/>
    </row>
    <row r="41" spans="2:2" s="49" customFormat="1" ht="12.75" x14ac:dyDescent="0.2">
      <c r="B41" s="460"/>
    </row>
    <row r="42" spans="2:2" s="45" customFormat="1" ht="15" x14ac:dyDescent="0.2"/>
    <row r="43" spans="2:2" ht="12.75" x14ac:dyDescent="0.2"/>
    <row r="44" spans="2:2" s="49" customFormat="1" ht="12.75" x14ac:dyDescent="0.2">
      <c r="B44" s="460"/>
    </row>
    <row r="45" spans="2:2" s="49" customFormat="1" ht="12.75" x14ac:dyDescent="0.2">
      <c r="B45" s="460"/>
    </row>
    <row r="46" spans="2:2" s="49" customFormat="1" ht="12.75" x14ac:dyDescent="0.2">
      <c r="B46" s="460"/>
    </row>
    <row r="47" spans="2:2" s="49" customFormat="1" ht="12.75" x14ac:dyDescent="0.2">
      <c r="B47" s="460"/>
    </row>
    <row r="48" spans="2:2" ht="12.75" x14ac:dyDescent="0.2"/>
    <row r="49" s="45" customFormat="1" ht="15" x14ac:dyDescent="0.2"/>
    <row r="50" s="42" customFormat="1" ht="18" x14ac:dyDescent="0.25"/>
    <row r="51" s="49" customFormat="1" ht="12.75" x14ac:dyDescent="0.2"/>
    <row r="52" s="49" customFormat="1" ht="12.75" x14ac:dyDescent="0.2"/>
    <row r="53" s="49" customFormat="1" ht="12.75" x14ac:dyDescent="0.2"/>
    <row r="54" ht="12.75" x14ac:dyDescent="0.2"/>
    <row r="55" s="45" customFormat="1" ht="15" x14ac:dyDescent="0.2"/>
    <row r="56" s="42" customFormat="1" ht="18" x14ac:dyDescent="0.25"/>
    <row r="57" s="49" customFormat="1" ht="12.75" x14ac:dyDescent="0.2"/>
    <row r="58" s="49" customFormat="1" ht="12.75" x14ac:dyDescent="0.2"/>
    <row r="59" s="49" customFormat="1" ht="12.75" x14ac:dyDescent="0.2"/>
    <row r="60" ht="12.75" x14ac:dyDescent="0.2"/>
    <row r="61" s="45" customFormat="1" ht="15" x14ac:dyDescent="0.2"/>
    <row r="62" s="42" customFormat="1" ht="18" x14ac:dyDescent="0.25"/>
    <row r="63" s="49" customFormat="1" ht="12.75" x14ac:dyDescent="0.2"/>
    <row r="64" s="49" customFormat="1" ht="12.75" x14ac:dyDescent="0.2"/>
    <row r="65" spans="1:17" ht="12.75" x14ac:dyDescent="0.2"/>
    <row r="66" spans="1:17" s="45" customFormat="1" ht="15" x14ac:dyDescent="0.2"/>
    <row r="67" spans="1:17" ht="12.75" x14ac:dyDescent="0.2"/>
    <row r="68" spans="1:17" ht="12.75" x14ac:dyDescent="0.2"/>
    <row r="69" spans="1:17" ht="12.75" x14ac:dyDescent="0.2"/>
    <row r="70" spans="1:17" s="45" customFormat="1" ht="15" x14ac:dyDescent="0.2"/>
    <row r="71" spans="1:17" ht="12.75" x14ac:dyDescent="0.2"/>
    <row r="72" spans="1:17" ht="12.75" x14ac:dyDescent="0.2">
      <c r="B72" s="460"/>
    </row>
    <row r="73" spans="1:17" ht="12.75" x14ac:dyDescent="0.2"/>
    <row r="74" spans="1:17" ht="12.75" x14ac:dyDescent="0.2"/>
    <row r="75" spans="1:17" s="45" customFormat="1" ht="15" x14ac:dyDescent="0.2">
      <c r="A75" s="44"/>
      <c r="B75" s="44"/>
      <c r="C75" s="44"/>
      <c r="D75" s="44"/>
      <c r="E75" s="44"/>
      <c r="F75" s="44"/>
      <c r="G75" s="44"/>
      <c r="H75" s="44"/>
      <c r="I75" s="44"/>
      <c r="J75" s="44"/>
      <c r="K75" s="44"/>
      <c r="L75" s="44"/>
      <c r="M75" s="44"/>
      <c r="N75" s="44"/>
      <c r="O75" s="44"/>
      <c r="P75" s="44"/>
      <c r="Q75" s="44"/>
    </row>
    <row r="76" spans="1:17" ht="12.75" x14ac:dyDescent="0.2"/>
    <row r="77" spans="1:17" ht="12.75" x14ac:dyDescent="0.2"/>
    <row r="78" spans="1:17" ht="12.75" x14ac:dyDescent="0.2"/>
    <row r="79" spans="1:17" ht="12.75" x14ac:dyDescent="0.2"/>
    <row r="80" spans="1:17" ht="12.75" x14ac:dyDescent="0.2">
      <c r="L80" s="47"/>
    </row>
    <row r="81" spans="1:12" ht="12.75" x14ac:dyDescent="0.2">
      <c r="A81" s="48"/>
      <c r="B81" s="48"/>
      <c r="E81" s="47"/>
    </row>
    <row r="82" spans="1:12" ht="12.75" x14ac:dyDescent="0.2">
      <c r="L82" s="47"/>
    </row>
    <row r="83" spans="1:12" ht="13.15" customHeight="1" x14ac:dyDescent="0.2"/>
    <row r="84" spans="1:12" ht="13.15" customHeight="1" x14ac:dyDescent="0.2"/>
    <row r="85" spans="1:12" ht="13.15" customHeight="1" x14ac:dyDescent="0.2"/>
    <row r="86" spans="1:12" ht="13.15" customHeight="1" x14ac:dyDescent="0.2"/>
    <row r="87" spans="1:12" ht="13.15" customHeight="1" x14ac:dyDescent="0.2"/>
    <row r="88" spans="1:12" ht="13.15" customHeight="1" x14ac:dyDescent="0.2"/>
    <row r="89" spans="1:12" ht="13.15" customHeight="1" x14ac:dyDescent="0.2"/>
    <row r="90" spans="1:12" ht="13.15" customHeight="1" x14ac:dyDescent="0.2"/>
    <row r="91" spans="1:12" ht="13.15" customHeight="1" x14ac:dyDescent="0.2"/>
    <row r="92" spans="1:12" ht="13.15" customHeight="1" x14ac:dyDescent="0.2"/>
    <row r="93" spans="1:12" ht="13.15" customHeight="1" x14ac:dyDescent="0.2"/>
    <row r="94" spans="1:12" ht="13.15" customHeight="1" x14ac:dyDescent="0.2"/>
    <row r="95" spans="1:12" ht="13.15" customHeight="1" x14ac:dyDescent="0.2"/>
    <row r="96" spans="1:12" ht="13.15" customHeight="1" x14ac:dyDescent="0.2"/>
    <row r="97" ht="13.15" customHeight="1" x14ac:dyDescent="0.2"/>
    <row r="98" ht="13.15" customHeight="1" x14ac:dyDescent="0.2"/>
    <row r="99" ht="13.15" customHeight="1" x14ac:dyDescent="0.2"/>
    <row r="100" ht="13.15" customHeight="1" x14ac:dyDescent="0.2"/>
    <row r="101" ht="13.15" customHeight="1" x14ac:dyDescent="0.2"/>
    <row r="102" ht="13.15" customHeight="1" x14ac:dyDescent="0.2"/>
    <row r="103" ht="13.15" customHeight="1" x14ac:dyDescent="0.2"/>
    <row r="104" ht="13.15" customHeight="1" x14ac:dyDescent="0.2"/>
    <row r="105" ht="13.15" customHeight="1" x14ac:dyDescent="0.2"/>
    <row r="106" ht="13.15" customHeight="1" x14ac:dyDescent="0.2"/>
    <row r="107" ht="13.15" customHeight="1" x14ac:dyDescent="0.2"/>
    <row r="108" ht="13.15" customHeight="1" x14ac:dyDescent="0.2"/>
    <row r="109" ht="13.15" customHeight="1" x14ac:dyDescent="0.2"/>
    <row r="110" ht="13.15" customHeight="1" x14ac:dyDescent="0.2"/>
    <row r="111" ht="13.15" customHeight="1" x14ac:dyDescent="0.2"/>
    <row r="112" ht="13.15" customHeight="1" x14ac:dyDescent="0.2"/>
    <row r="113" ht="13.15" customHeight="1" x14ac:dyDescent="0.2"/>
    <row r="114" ht="13.15" customHeight="1" x14ac:dyDescent="0.2"/>
    <row r="115" ht="13.15" customHeight="1" x14ac:dyDescent="0.2"/>
    <row r="116" ht="13.15" customHeight="1" x14ac:dyDescent="0.2"/>
    <row r="117" ht="13.15" customHeight="1" x14ac:dyDescent="0.2"/>
    <row r="118" ht="13.15" customHeight="1" x14ac:dyDescent="0.2"/>
    <row r="119" ht="13.15" customHeight="1" x14ac:dyDescent="0.2"/>
    <row r="120" ht="13.15" customHeight="1" x14ac:dyDescent="0.2"/>
    <row r="121" ht="13.15" customHeight="1" x14ac:dyDescent="0.2"/>
    <row r="122" ht="13.15" customHeight="1" x14ac:dyDescent="0.2"/>
    <row r="123" ht="13.15" customHeight="1" x14ac:dyDescent="0.2"/>
    <row r="124" ht="13.15" customHeight="1" x14ac:dyDescent="0.2"/>
    <row r="125" ht="13.15" customHeight="1" x14ac:dyDescent="0.2"/>
    <row r="126" ht="13.15" customHeight="1" x14ac:dyDescent="0.2"/>
    <row r="127" ht="13.15" customHeight="1" x14ac:dyDescent="0.2"/>
    <row r="128" ht="13.15" customHeight="1" x14ac:dyDescent="0.2"/>
    <row r="129" ht="13.15" customHeight="1" x14ac:dyDescent="0.2"/>
    <row r="130" ht="13.15" customHeight="1" x14ac:dyDescent="0.2"/>
    <row r="131" ht="13.15" customHeight="1" x14ac:dyDescent="0.2"/>
    <row r="132" ht="13.15" customHeight="1" x14ac:dyDescent="0.2"/>
    <row r="133" ht="13.15" customHeight="1" x14ac:dyDescent="0.2"/>
    <row r="134" ht="13.15" customHeight="1" x14ac:dyDescent="0.2"/>
    <row r="135" ht="13.15" customHeight="1" x14ac:dyDescent="0.2"/>
    <row r="136" ht="13.15" customHeight="1" x14ac:dyDescent="0.2"/>
    <row r="137" ht="13.15" customHeight="1" x14ac:dyDescent="0.2"/>
    <row r="138" ht="13.15" customHeight="1" x14ac:dyDescent="0.2"/>
    <row r="139" ht="13.15" customHeight="1" x14ac:dyDescent="0.2"/>
    <row r="140" ht="13.15" customHeight="1" x14ac:dyDescent="0.2"/>
    <row r="141" ht="13.15" customHeight="1" x14ac:dyDescent="0.2"/>
    <row r="142" ht="13.15" customHeight="1" x14ac:dyDescent="0.2"/>
  </sheetData>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1E048-9AC9-4D07-B406-1EE50848F7A1}">
  <sheetPr>
    <pageSetUpPr fitToPage="1"/>
  </sheetPr>
  <dimension ref="B1:AJ56"/>
  <sheetViews>
    <sheetView showGridLines="0" zoomScale="80" zoomScaleNormal="80" workbookViewId="0">
      <pane xSplit="2" ySplit="4" topLeftCell="C5" activePane="bottomRight" state="frozen"/>
      <selection pane="topRight" activeCell="G31" sqref="G31"/>
      <selection pane="bottomLeft" activeCell="G31" sqref="G31"/>
      <selection pane="bottomRight" activeCell="G31" sqref="G31"/>
    </sheetView>
  </sheetViews>
  <sheetFormatPr defaultColWidth="9.140625" defaultRowHeight="15" x14ac:dyDescent="0.25"/>
  <cols>
    <col min="1" max="1" width="4.7109375" style="57" customWidth="1"/>
    <col min="2" max="2" width="49.7109375" style="57" customWidth="1"/>
    <col min="3" max="27" width="8.7109375" style="57" customWidth="1"/>
    <col min="28" max="28" width="9.5703125" style="57" bestFit="1" customWidth="1"/>
    <col min="29" max="34" width="12.7109375" style="57" customWidth="1"/>
    <col min="35" max="35" width="4.7109375" style="57" customWidth="1"/>
    <col min="36" max="36" width="9.140625" style="58"/>
    <col min="37" max="16384" width="9.140625" style="57"/>
  </cols>
  <sheetData>
    <row r="1" spans="2:36" x14ac:dyDescent="0.25">
      <c r="E1" s="91"/>
    </row>
    <row r="2" spans="2:36" s="88" customFormat="1" ht="15.75" x14ac:dyDescent="0.25">
      <c r="B2" s="90" t="s">
        <v>269</v>
      </c>
      <c r="C2" s="89"/>
      <c r="D2" s="747" t="s">
        <v>270</v>
      </c>
      <c r="E2" s="747"/>
      <c r="F2" s="747"/>
      <c r="G2" s="747"/>
      <c r="H2" s="747"/>
      <c r="I2" s="747"/>
      <c r="J2" s="747"/>
      <c r="K2" s="747"/>
      <c r="L2" s="747"/>
      <c r="M2" s="747"/>
      <c r="N2" s="747"/>
      <c r="O2" s="747"/>
      <c r="P2" s="747"/>
      <c r="Q2" s="747"/>
      <c r="R2" s="747"/>
      <c r="S2" s="747"/>
      <c r="T2" s="747"/>
      <c r="U2" s="747"/>
      <c r="V2" s="747"/>
      <c r="W2" s="747"/>
      <c r="X2" s="747"/>
      <c r="Y2" s="747"/>
      <c r="Z2" s="747"/>
      <c r="AA2" s="747"/>
      <c r="AB2" s="747"/>
      <c r="AC2" s="748" t="s">
        <v>271</v>
      </c>
      <c r="AD2" s="748"/>
      <c r="AE2" s="748"/>
      <c r="AF2" s="748"/>
      <c r="AG2" s="748"/>
      <c r="AH2" s="748"/>
      <c r="AI2" s="748"/>
      <c r="AJ2" s="748"/>
    </row>
    <row r="3" spans="2:36" s="86" customFormat="1" x14ac:dyDescent="0.25">
      <c r="B3" s="57" t="s">
        <v>272</v>
      </c>
      <c r="C3" s="87"/>
    </row>
    <row r="4" spans="2:36" x14ac:dyDescent="0.25">
      <c r="C4" s="62" t="s">
        <v>273</v>
      </c>
      <c r="D4" s="749" t="s">
        <v>274</v>
      </c>
      <c r="E4" s="750"/>
      <c r="F4" s="750"/>
      <c r="G4" s="750"/>
      <c r="H4" s="751"/>
      <c r="I4" s="62"/>
      <c r="J4" s="749" t="s">
        <v>275</v>
      </c>
      <c r="K4" s="750"/>
      <c r="L4" s="750"/>
      <c r="M4" s="750"/>
      <c r="N4" s="751"/>
      <c r="O4" s="62"/>
      <c r="P4" s="752" t="s">
        <v>276</v>
      </c>
      <c r="Q4" s="753"/>
      <c r="R4" s="753"/>
      <c r="S4" s="753"/>
      <c r="T4" s="754"/>
      <c r="U4" s="62"/>
      <c r="V4" s="749" t="s">
        <v>277</v>
      </c>
      <c r="W4" s="750"/>
      <c r="X4" s="750"/>
      <c r="Y4" s="750"/>
      <c r="Z4" s="751"/>
      <c r="AA4" s="62"/>
      <c r="AB4" s="62"/>
      <c r="AC4" s="62"/>
      <c r="AD4" s="62"/>
      <c r="AE4" s="62"/>
      <c r="AF4" s="62"/>
      <c r="AG4" s="62"/>
      <c r="AH4" s="62"/>
      <c r="AI4" s="62"/>
      <c r="AJ4" s="62"/>
    </row>
    <row r="5" spans="2:36" x14ac:dyDescent="0.25">
      <c r="B5" s="81" t="s">
        <v>278</v>
      </c>
      <c r="C5" s="62"/>
      <c r="D5" s="65" t="s">
        <v>279</v>
      </c>
      <c r="E5" s="65" t="s">
        <v>280</v>
      </c>
      <c r="F5" s="65" t="s">
        <v>281</v>
      </c>
      <c r="G5" s="65" t="s">
        <v>282</v>
      </c>
      <c r="H5" s="65" t="s">
        <v>143</v>
      </c>
      <c r="I5" s="65"/>
      <c r="J5" s="65" t="s">
        <v>283</v>
      </c>
      <c r="K5" s="65" t="s">
        <v>284</v>
      </c>
      <c r="L5" s="65" t="s">
        <v>285</v>
      </c>
      <c r="M5" s="65" t="s">
        <v>286</v>
      </c>
      <c r="N5" s="65" t="s">
        <v>143</v>
      </c>
      <c r="O5" s="65"/>
      <c r="P5" s="65" t="s">
        <v>287</v>
      </c>
      <c r="Q5" s="65" t="s">
        <v>288</v>
      </c>
      <c r="R5" s="65" t="s">
        <v>289</v>
      </c>
      <c r="S5" s="65" t="s">
        <v>290</v>
      </c>
      <c r="T5" s="65" t="s">
        <v>143</v>
      </c>
      <c r="U5" s="65"/>
      <c r="V5" s="65" t="s">
        <v>291</v>
      </c>
      <c r="W5" s="65" t="s">
        <v>292</v>
      </c>
      <c r="X5" s="65" t="s">
        <v>293</v>
      </c>
      <c r="Y5" s="65" t="s">
        <v>290</v>
      </c>
      <c r="Z5" s="65" t="s">
        <v>143</v>
      </c>
      <c r="AA5" s="65"/>
      <c r="AB5" s="85" t="s">
        <v>294</v>
      </c>
      <c r="AC5" s="65" t="s">
        <v>295</v>
      </c>
      <c r="AD5" s="65" t="s">
        <v>296</v>
      </c>
      <c r="AE5" s="65" t="s">
        <v>297</v>
      </c>
      <c r="AF5" s="65" t="s">
        <v>298</v>
      </c>
      <c r="AG5" s="65" t="s">
        <v>299</v>
      </c>
      <c r="AH5" s="65" t="s">
        <v>300</v>
      </c>
      <c r="AI5" s="62"/>
      <c r="AJ5" s="84" t="s">
        <v>301</v>
      </c>
    </row>
    <row r="6" spans="2:36" x14ac:dyDescent="0.25">
      <c r="B6" s="57" t="s">
        <v>302</v>
      </c>
      <c r="C6" s="74">
        <v>0</v>
      </c>
      <c r="D6" s="74">
        <v>0</v>
      </c>
      <c r="E6" s="74">
        <v>0</v>
      </c>
      <c r="F6" s="74">
        <v>0</v>
      </c>
      <c r="G6" s="74">
        <v>0</v>
      </c>
      <c r="H6" s="64">
        <f>SUM(D6:G6)</f>
        <v>0</v>
      </c>
      <c r="I6" s="64"/>
      <c r="J6" s="74">
        <v>0</v>
      </c>
      <c r="K6" s="74">
        <v>0</v>
      </c>
      <c r="L6" s="74">
        <v>0</v>
      </c>
      <c r="M6" s="74">
        <v>0</v>
      </c>
      <c r="N6" s="64">
        <f>SUM(J6:M6)</f>
        <v>0</v>
      </c>
      <c r="O6" s="64"/>
      <c r="P6" s="74">
        <v>0</v>
      </c>
      <c r="Q6" s="74">
        <v>0</v>
      </c>
      <c r="R6" s="74">
        <v>0</v>
      </c>
      <c r="S6" s="74">
        <v>0</v>
      </c>
      <c r="T6" s="65">
        <f>SUM(P6:S6)</f>
        <v>0</v>
      </c>
      <c r="U6" s="64"/>
      <c r="V6" s="74">
        <v>0</v>
      </c>
      <c r="W6" s="74">
        <v>0</v>
      </c>
      <c r="X6" s="74">
        <v>0</v>
      </c>
      <c r="Y6" s="74">
        <v>0</v>
      </c>
      <c r="Z6" s="64">
        <f>SUM(V6:Y6)</f>
        <v>0</v>
      </c>
      <c r="AA6" s="64"/>
      <c r="AB6" s="65">
        <f>H6+N6+T6+Z6</f>
        <v>0</v>
      </c>
      <c r="AC6" s="74">
        <v>0</v>
      </c>
      <c r="AD6" s="74">
        <v>0</v>
      </c>
      <c r="AE6" s="74">
        <v>0</v>
      </c>
      <c r="AF6" s="74">
        <v>0</v>
      </c>
      <c r="AG6" s="74">
        <v>0</v>
      </c>
      <c r="AH6" s="74">
        <v>0</v>
      </c>
      <c r="AI6" s="62"/>
      <c r="AJ6" s="62">
        <f>SUM(AC6:AH6)</f>
        <v>0</v>
      </c>
    </row>
    <row r="7" spans="2:36" x14ac:dyDescent="0.25">
      <c r="B7" s="57" t="s">
        <v>303</v>
      </c>
      <c r="C7" s="74">
        <v>0</v>
      </c>
      <c r="D7" s="74">
        <v>0</v>
      </c>
      <c r="E7" s="74">
        <v>0</v>
      </c>
      <c r="F7" s="74">
        <v>0</v>
      </c>
      <c r="G7" s="74">
        <v>0</v>
      </c>
      <c r="H7" s="64">
        <f>SUM(D7:G7)</f>
        <v>0</v>
      </c>
      <c r="I7" s="64"/>
      <c r="J7" s="74">
        <v>0</v>
      </c>
      <c r="K7" s="74">
        <v>0</v>
      </c>
      <c r="L7" s="74">
        <v>0</v>
      </c>
      <c r="M7" s="74">
        <v>0</v>
      </c>
      <c r="N7" s="64">
        <f>SUM(J7:M7)</f>
        <v>0</v>
      </c>
      <c r="O7" s="64"/>
      <c r="P7" s="74">
        <v>0</v>
      </c>
      <c r="Q7" s="74">
        <v>0</v>
      </c>
      <c r="R7" s="74">
        <v>0</v>
      </c>
      <c r="S7" s="74">
        <v>0</v>
      </c>
      <c r="T7" s="65">
        <f>SUM(P7:S7)</f>
        <v>0</v>
      </c>
      <c r="U7" s="64"/>
      <c r="V7" s="74">
        <v>0</v>
      </c>
      <c r="W7" s="74">
        <v>0</v>
      </c>
      <c r="X7" s="74">
        <v>0</v>
      </c>
      <c r="Y7" s="74">
        <v>0</v>
      </c>
      <c r="Z7" s="64">
        <f>SUM(V7:Y7)</f>
        <v>0</v>
      </c>
      <c r="AA7" s="64"/>
      <c r="AB7" s="65">
        <f>H7+N7+T7+Z7</f>
        <v>0</v>
      </c>
      <c r="AC7" s="74">
        <v>0</v>
      </c>
      <c r="AD7" s="74">
        <v>0</v>
      </c>
      <c r="AE7" s="74">
        <v>0</v>
      </c>
      <c r="AF7" s="74">
        <v>0</v>
      </c>
      <c r="AG7" s="74">
        <v>0</v>
      </c>
      <c r="AH7" s="74">
        <v>0</v>
      </c>
      <c r="AI7" s="62"/>
      <c r="AJ7" s="62">
        <f>SUM(AC7:AH7)</f>
        <v>0</v>
      </c>
    </row>
    <row r="8" spans="2:36" x14ac:dyDescent="0.25">
      <c r="B8" s="57" t="s">
        <v>304</v>
      </c>
      <c r="C8" s="74">
        <v>0</v>
      </c>
      <c r="D8" s="74">
        <v>0</v>
      </c>
      <c r="E8" s="74">
        <v>0</v>
      </c>
      <c r="F8" s="74">
        <v>0</v>
      </c>
      <c r="G8" s="74">
        <v>0</v>
      </c>
      <c r="H8" s="64">
        <f>SUM(D8:G8)</f>
        <v>0</v>
      </c>
      <c r="I8" s="64"/>
      <c r="J8" s="74">
        <v>0</v>
      </c>
      <c r="K8" s="74">
        <v>0</v>
      </c>
      <c r="L8" s="74">
        <v>0</v>
      </c>
      <c r="M8" s="74">
        <v>0</v>
      </c>
      <c r="N8" s="64">
        <f>SUM(J8:M8)</f>
        <v>0</v>
      </c>
      <c r="O8" s="64"/>
      <c r="P8" s="74">
        <v>0</v>
      </c>
      <c r="Q8" s="74">
        <v>0</v>
      </c>
      <c r="R8" s="74">
        <v>0</v>
      </c>
      <c r="S8" s="74">
        <v>0</v>
      </c>
      <c r="T8" s="65">
        <f>SUM(P8:S8)</f>
        <v>0</v>
      </c>
      <c r="U8" s="64"/>
      <c r="V8" s="74">
        <v>0</v>
      </c>
      <c r="W8" s="74">
        <v>0</v>
      </c>
      <c r="X8" s="74">
        <v>0</v>
      </c>
      <c r="Y8" s="74">
        <v>0</v>
      </c>
      <c r="Z8" s="64">
        <f>SUM(V8:Y8)</f>
        <v>0</v>
      </c>
      <c r="AA8" s="64"/>
      <c r="AB8" s="65">
        <f>H8+N8+T8+Z8</f>
        <v>0</v>
      </c>
      <c r="AC8" s="74">
        <v>0</v>
      </c>
      <c r="AD8" s="74">
        <v>0</v>
      </c>
      <c r="AE8" s="74">
        <v>0</v>
      </c>
      <c r="AF8" s="74">
        <v>0</v>
      </c>
      <c r="AG8" s="74">
        <v>0</v>
      </c>
      <c r="AH8" s="74">
        <v>0</v>
      </c>
      <c r="AI8" s="62"/>
      <c r="AJ8" s="62">
        <f>SUM(AC8:AH8)</f>
        <v>0</v>
      </c>
    </row>
    <row r="9" spans="2:36" x14ac:dyDescent="0.25">
      <c r="B9" s="73" t="s">
        <v>305</v>
      </c>
      <c r="C9" s="72">
        <f>SUM(C6:C8)</f>
        <v>0</v>
      </c>
      <c r="D9" s="72">
        <f>SUM(D6:D8)</f>
        <v>0</v>
      </c>
      <c r="E9" s="72">
        <f>SUM(E6:E8)</f>
        <v>0</v>
      </c>
      <c r="F9" s="72">
        <f>SUM(F6:F8)</f>
        <v>0</v>
      </c>
      <c r="G9" s="72">
        <f>SUM(G6:G8)</f>
        <v>0</v>
      </c>
      <c r="H9" s="70">
        <f>SUM(D9:G9)</f>
        <v>0</v>
      </c>
      <c r="I9" s="72"/>
      <c r="J9" s="72">
        <f>SUM(J6:J8)</f>
        <v>0</v>
      </c>
      <c r="K9" s="72">
        <f>SUM(K6:K8)</f>
        <v>0</v>
      </c>
      <c r="L9" s="72">
        <f>SUM(L6:L8)</f>
        <v>0</v>
      </c>
      <c r="M9" s="72">
        <f>SUM(M6:M8)</f>
        <v>0</v>
      </c>
      <c r="N9" s="70">
        <f>SUM(J9:M9)</f>
        <v>0</v>
      </c>
      <c r="O9" s="72"/>
      <c r="P9" s="72">
        <f>SUM(P6:P8)</f>
        <v>0</v>
      </c>
      <c r="Q9" s="72">
        <f>SUM(Q6:Q8)</f>
        <v>0</v>
      </c>
      <c r="R9" s="72">
        <f>SUM(R6:R8)</f>
        <v>0</v>
      </c>
      <c r="S9" s="72">
        <f>SUM(S6:S8)</f>
        <v>0</v>
      </c>
      <c r="T9" s="72">
        <f>SUM(P9:S9)</f>
        <v>0</v>
      </c>
      <c r="U9" s="72"/>
      <c r="V9" s="72">
        <f>SUM(V6:V8)</f>
        <v>0</v>
      </c>
      <c r="W9" s="72">
        <f>SUM(W6:W8)</f>
        <v>0</v>
      </c>
      <c r="X9" s="72">
        <f>SUM(X6:X8)</f>
        <v>0</v>
      </c>
      <c r="Y9" s="72">
        <f>SUM(Y6:Y8)</f>
        <v>0</v>
      </c>
      <c r="Z9" s="70">
        <f>SUM(V9:Y9)</f>
        <v>0</v>
      </c>
      <c r="AA9" s="70"/>
      <c r="AB9" s="72">
        <f>H9+N9+T9+Z9</f>
        <v>0</v>
      </c>
      <c r="AC9" s="72">
        <f t="shared" ref="AC9:AH9" si="0">SUM(AC6:AC8)</f>
        <v>0</v>
      </c>
      <c r="AD9" s="72">
        <f t="shared" si="0"/>
        <v>0</v>
      </c>
      <c r="AE9" s="72">
        <f t="shared" si="0"/>
        <v>0</v>
      </c>
      <c r="AF9" s="72">
        <f t="shared" si="0"/>
        <v>0</v>
      </c>
      <c r="AG9" s="72">
        <f t="shared" si="0"/>
        <v>0</v>
      </c>
      <c r="AH9" s="72">
        <f t="shared" si="0"/>
        <v>0</v>
      </c>
      <c r="AI9" s="79"/>
      <c r="AJ9" s="79">
        <f>SUM(AC9:AH9)</f>
        <v>0</v>
      </c>
    </row>
    <row r="10" spans="2:36" x14ac:dyDescent="0.25">
      <c r="C10" s="62"/>
      <c r="D10" s="65"/>
      <c r="E10" s="65"/>
      <c r="F10" s="65"/>
      <c r="G10" s="65"/>
      <c r="H10" s="64"/>
      <c r="I10" s="64"/>
      <c r="J10" s="65"/>
      <c r="K10" s="65"/>
      <c r="L10" s="65"/>
      <c r="M10" s="65"/>
      <c r="N10" s="64"/>
      <c r="O10" s="64"/>
      <c r="P10" s="65"/>
      <c r="Q10" s="65"/>
      <c r="R10" s="65"/>
      <c r="S10" s="65"/>
      <c r="T10" s="65"/>
      <c r="U10" s="64"/>
      <c r="V10" s="65"/>
      <c r="W10" s="65"/>
      <c r="X10" s="65"/>
      <c r="Y10" s="65"/>
      <c r="Z10" s="64"/>
      <c r="AA10" s="64"/>
      <c r="AB10" s="62"/>
      <c r="AC10" s="65"/>
      <c r="AD10" s="65"/>
      <c r="AE10" s="65"/>
      <c r="AF10" s="65"/>
      <c r="AG10" s="65"/>
      <c r="AH10" s="65"/>
      <c r="AI10" s="65"/>
      <c r="AJ10" s="62"/>
    </row>
    <row r="11" spans="2:36" x14ac:dyDescent="0.25">
      <c r="B11" s="57" t="s">
        <v>306</v>
      </c>
      <c r="C11" s="74">
        <v>0</v>
      </c>
      <c r="D11" s="74">
        <v>0</v>
      </c>
      <c r="E11" s="74">
        <v>0</v>
      </c>
      <c r="F11" s="74">
        <v>0</v>
      </c>
      <c r="G11" s="74">
        <v>0</v>
      </c>
      <c r="H11" s="64">
        <f>SUM(D11:G11)</f>
        <v>0</v>
      </c>
      <c r="I11" s="64"/>
      <c r="J11" s="74">
        <v>0</v>
      </c>
      <c r="K11" s="74">
        <v>0</v>
      </c>
      <c r="L11" s="74">
        <v>0</v>
      </c>
      <c r="M11" s="74">
        <v>0</v>
      </c>
      <c r="N11" s="64">
        <f>SUM(J11:M11)</f>
        <v>0</v>
      </c>
      <c r="O11" s="64"/>
      <c r="P11" s="74">
        <v>0</v>
      </c>
      <c r="Q11" s="74">
        <v>0</v>
      </c>
      <c r="R11" s="74">
        <v>0</v>
      </c>
      <c r="S11" s="74">
        <v>0</v>
      </c>
      <c r="T11" s="65">
        <f>SUM(P11:S11)</f>
        <v>0</v>
      </c>
      <c r="U11" s="64"/>
      <c r="V11" s="74">
        <v>0</v>
      </c>
      <c r="W11" s="74">
        <v>0</v>
      </c>
      <c r="X11" s="74">
        <v>0</v>
      </c>
      <c r="Y11" s="74">
        <v>0</v>
      </c>
      <c r="Z11" s="64">
        <f>SUM(V11:Y11)</f>
        <v>0</v>
      </c>
      <c r="AA11" s="64"/>
      <c r="AB11" s="65">
        <f>H11+N11+T11+Z11</f>
        <v>0</v>
      </c>
      <c r="AC11" s="74">
        <v>0</v>
      </c>
      <c r="AD11" s="74">
        <v>0</v>
      </c>
      <c r="AE11" s="74">
        <v>0</v>
      </c>
      <c r="AF11" s="74">
        <v>0</v>
      </c>
      <c r="AG11" s="74">
        <v>0</v>
      </c>
      <c r="AH11" s="74">
        <v>0</v>
      </c>
      <c r="AI11" s="65"/>
      <c r="AJ11" s="62">
        <f>SUM(AC11:AH11)</f>
        <v>0</v>
      </c>
    </row>
    <row r="12" spans="2:36" x14ac:dyDescent="0.25">
      <c r="B12" s="57" t="s">
        <v>307</v>
      </c>
      <c r="C12" s="74">
        <v>0</v>
      </c>
      <c r="D12" s="74">
        <v>0</v>
      </c>
      <c r="E12" s="74">
        <v>0</v>
      </c>
      <c r="F12" s="74">
        <v>0</v>
      </c>
      <c r="G12" s="74">
        <v>0</v>
      </c>
      <c r="H12" s="64">
        <f>SUM(D12:G12)</f>
        <v>0</v>
      </c>
      <c r="I12" s="64"/>
      <c r="J12" s="74">
        <v>0</v>
      </c>
      <c r="K12" s="74">
        <v>0</v>
      </c>
      <c r="L12" s="74">
        <v>0</v>
      </c>
      <c r="M12" s="74">
        <v>0</v>
      </c>
      <c r="N12" s="64">
        <f>SUM(J12:M12)</f>
        <v>0</v>
      </c>
      <c r="O12" s="64"/>
      <c r="P12" s="74">
        <v>0</v>
      </c>
      <c r="Q12" s="74">
        <v>0</v>
      </c>
      <c r="R12" s="74">
        <v>0</v>
      </c>
      <c r="S12" s="74">
        <v>0</v>
      </c>
      <c r="T12" s="65">
        <f>SUM(P12:S12)</f>
        <v>0</v>
      </c>
      <c r="U12" s="64"/>
      <c r="V12" s="74">
        <v>0</v>
      </c>
      <c r="W12" s="74">
        <v>0</v>
      </c>
      <c r="X12" s="74">
        <v>0</v>
      </c>
      <c r="Y12" s="74">
        <v>0</v>
      </c>
      <c r="Z12" s="64">
        <f>SUM(V12:Y12)</f>
        <v>0</v>
      </c>
      <c r="AA12" s="64"/>
      <c r="AB12" s="65">
        <f>H12+N12+T12+Z12</f>
        <v>0</v>
      </c>
      <c r="AC12" s="74">
        <v>0</v>
      </c>
      <c r="AD12" s="74">
        <v>0</v>
      </c>
      <c r="AE12" s="74">
        <v>0</v>
      </c>
      <c r="AF12" s="74">
        <v>0</v>
      </c>
      <c r="AG12" s="74">
        <v>0</v>
      </c>
      <c r="AH12" s="74">
        <v>0</v>
      </c>
      <c r="AI12" s="65"/>
      <c r="AJ12" s="62">
        <f>SUM(AC12:AH12)</f>
        <v>0</v>
      </c>
    </row>
    <row r="13" spans="2:36" x14ac:dyDescent="0.25">
      <c r="B13" s="57" t="s">
        <v>308</v>
      </c>
      <c r="C13" s="74">
        <v>0</v>
      </c>
      <c r="D13" s="74">
        <v>0</v>
      </c>
      <c r="E13" s="74">
        <v>0</v>
      </c>
      <c r="F13" s="74">
        <v>0</v>
      </c>
      <c r="G13" s="74">
        <v>0</v>
      </c>
      <c r="H13" s="64">
        <f>SUM(D13:G13)</f>
        <v>0</v>
      </c>
      <c r="I13" s="64"/>
      <c r="J13" s="74">
        <v>0</v>
      </c>
      <c r="K13" s="74">
        <v>0</v>
      </c>
      <c r="L13" s="74">
        <v>0</v>
      </c>
      <c r="M13" s="74">
        <v>0</v>
      </c>
      <c r="N13" s="64">
        <f>SUM(J13:M13)</f>
        <v>0</v>
      </c>
      <c r="O13" s="64"/>
      <c r="P13" s="74">
        <v>0</v>
      </c>
      <c r="Q13" s="74">
        <v>0</v>
      </c>
      <c r="R13" s="74">
        <v>0</v>
      </c>
      <c r="S13" s="74">
        <v>0</v>
      </c>
      <c r="T13" s="65">
        <f>SUM(P13:S13)</f>
        <v>0</v>
      </c>
      <c r="U13" s="64"/>
      <c r="V13" s="74">
        <v>0</v>
      </c>
      <c r="W13" s="74">
        <v>0</v>
      </c>
      <c r="X13" s="74">
        <v>0</v>
      </c>
      <c r="Y13" s="74">
        <v>0</v>
      </c>
      <c r="Z13" s="64">
        <f>SUM(V13:Y13)</f>
        <v>0</v>
      </c>
      <c r="AA13" s="64"/>
      <c r="AB13" s="65">
        <f>H13+N13+T13+Z13</f>
        <v>0</v>
      </c>
      <c r="AC13" s="74">
        <v>0</v>
      </c>
      <c r="AD13" s="74">
        <v>0</v>
      </c>
      <c r="AE13" s="74">
        <v>0</v>
      </c>
      <c r="AF13" s="74">
        <v>0</v>
      </c>
      <c r="AG13" s="74">
        <v>0</v>
      </c>
      <c r="AH13" s="74">
        <v>0</v>
      </c>
      <c r="AI13" s="62"/>
      <c r="AJ13" s="62">
        <f>SUM(AC13:AH13)</f>
        <v>0</v>
      </c>
    </row>
    <row r="14" spans="2:36" x14ac:dyDescent="0.25">
      <c r="B14" s="73" t="s">
        <v>309</v>
      </c>
      <c r="C14" s="70">
        <f>SUM(C11:C13)</f>
        <v>0</v>
      </c>
      <c r="D14" s="70">
        <f>SUM(D11:D13)</f>
        <v>0</v>
      </c>
      <c r="E14" s="70">
        <f>SUM(E11:E13)</f>
        <v>0</v>
      </c>
      <c r="F14" s="70">
        <f>SUM(F11:F13)</f>
        <v>0</v>
      </c>
      <c r="G14" s="70">
        <f>SUM(G11:G13)</f>
        <v>0</v>
      </c>
      <c r="H14" s="70">
        <f>SUM(D14:G14)</f>
        <v>0</v>
      </c>
      <c r="I14" s="70"/>
      <c r="J14" s="70">
        <f>SUM(J11:J13)</f>
        <v>0</v>
      </c>
      <c r="K14" s="70">
        <f>SUM(K11:K13)</f>
        <v>0</v>
      </c>
      <c r="L14" s="70">
        <f>SUM(L11:L13)</f>
        <v>0</v>
      </c>
      <c r="M14" s="70">
        <f>SUM(M11:M13)</f>
        <v>0</v>
      </c>
      <c r="N14" s="70">
        <f>SUM(J14:M14)</f>
        <v>0</v>
      </c>
      <c r="O14" s="70"/>
      <c r="P14" s="70">
        <f>SUM(P11:P13)</f>
        <v>0</v>
      </c>
      <c r="Q14" s="70">
        <f>SUM(Q11:Q13)</f>
        <v>0</v>
      </c>
      <c r="R14" s="70">
        <f>SUM(R11:R13)</f>
        <v>0</v>
      </c>
      <c r="S14" s="70">
        <f>SUM(S11:S13)</f>
        <v>0</v>
      </c>
      <c r="T14" s="72">
        <f>SUM(P14:S14)</f>
        <v>0</v>
      </c>
      <c r="U14" s="70"/>
      <c r="V14" s="70">
        <f>SUM(V11:V13)</f>
        <v>0</v>
      </c>
      <c r="W14" s="70">
        <f>SUM(W11:W13)</f>
        <v>0</v>
      </c>
      <c r="X14" s="70">
        <f>SUM(X11:X13)</f>
        <v>0</v>
      </c>
      <c r="Y14" s="70">
        <f>SUM(Y11:Y13)</f>
        <v>0</v>
      </c>
      <c r="Z14" s="70">
        <f>SUM(V14:Y14)</f>
        <v>0</v>
      </c>
      <c r="AA14" s="70"/>
      <c r="AB14" s="72">
        <f>H14+N14+T14+Z14</f>
        <v>0</v>
      </c>
      <c r="AC14" s="70">
        <f t="shared" ref="AC14:AH14" si="1">SUM(AC11:AC13)</f>
        <v>0</v>
      </c>
      <c r="AD14" s="70">
        <f t="shared" si="1"/>
        <v>0</v>
      </c>
      <c r="AE14" s="70">
        <f t="shared" si="1"/>
        <v>0</v>
      </c>
      <c r="AF14" s="70">
        <f t="shared" si="1"/>
        <v>0</v>
      </c>
      <c r="AG14" s="70">
        <f t="shared" si="1"/>
        <v>0</v>
      </c>
      <c r="AH14" s="70">
        <f t="shared" si="1"/>
        <v>0</v>
      </c>
      <c r="AI14" s="79"/>
      <c r="AJ14" s="79">
        <f>SUM(AC14:AH14)</f>
        <v>0</v>
      </c>
    </row>
    <row r="15" spans="2:36" x14ac:dyDescent="0.25">
      <c r="C15" s="62"/>
      <c r="D15" s="83"/>
      <c r="E15" s="83"/>
      <c r="F15" s="83"/>
      <c r="G15" s="83"/>
      <c r="H15" s="64"/>
      <c r="I15" s="64"/>
      <c r="J15" s="83"/>
      <c r="K15" s="83"/>
      <c r="L15" s="83"/>
      <c r="M15" s="83"/>
      <c r="N15" s="64"/>
      <c r="O15" s="64"/>
      <c r="P15" s="83"/>
      <c r="Q15" s="83"/>
      <c r="R15" s="83"/>
      <c r="S15" s="83"/>
      <c r="T15" s="65"/>
      <c r="U15" s="64"/>
      <c r="V15" s="83"/>
      <c r="W15" s="83"/>
      <c r="X15" s="83"/>
      <c r="Y15" s="83"/>
      <c r="Z15" s="64"/>
      <c r="AA15" s="64"/>
      <c r="AB15" s="62"/>
      <c r="AC15" s="83"/>
      <c r="AD15" s="83"/>
      <c r="AE15" s="83"/>
      <c r="AF15" s="83"/>
      <c r="AG15" s="83"/>
      <c r="AH15" s="83"/>
      <c r="AI15" s="62"/>
      <c r="AJ15" s="62"/>
    </row>
    <row r="16" spans="2:36" x14ac:dyDescent="0.25">
      <c r="B16" s="57" t="s">
        <v>310</v>
      </c>
      <c r="C16" s="65">
        <f>C6+C7-C11-C12</f>
        <v>0</v>
      </c>
      <c r="D16" s="65">
        <f>D6+D7-D11-D12</f>
        <v>0</v>
      </c>
      <c r="E16" s="65">
        <f>E6+E7-E11-E12</f>
        <v>0</v>
      </c>
      <c r="F16" s="65">
        <f>F6+F7-F11-F12</f>
        <v>0</v>
      </c>
      <c r="G16" s="65">
        <f>G6+G7-G11-G12</f>
        <v>0</v>
      </c>
      <c r="H16" s="64">
        <f>SUM(D16:G16)</f>
        <v>0</v>
      </c>
      <c r="I16" s="65"/>
      <c r="J16" s="65">
        <f>J6+J7-J11-J12</f>
        <v>0</v>
      </c>
      <c r="K16" s="65">
        <f>K6+K7-K11-K12</f>
        <v>0</v>
      </c>
      <c r="L16" s="65">
        <f>L6+L7-L11-L12</f>
        <v>0</v>
      </c>
      <c r="M16" s="65">
        <f>M6+M7-M11-M12</f>
        <v>0</v>
      </c>
      <c r="N16" s="64">
        <f>SUM(J16:M16)</f>
        <v>0</v>
      </c>
      <c r="O16" s="65"/>
      <c r="P16" s="65">
        <f>P6+P7-P11-P12</f>
        <v>0</v>
      </c>
      <c r="Q16" s="65">
        <f>Q6+Q7-Q11-Q12</f>
        <v>0</v>
      </c>
      <c r="R16" s="65">
        <f>R6+R7-R11-R12</f>
        <v>0</v>
      </c>
      <c r="S16" s="65">
        <f>S6+S7-S11-S12</f>
        <v>0</v>
      </c>
      <c r="T16" s="65">
        <f>SUM(P16:S16)</f>
        <v>0</v>
      </c>
      <c r="U16" s="65"/>
      <c r="V16" s="65">
        <f>V6+V7-V11-V12</f>
        <v>0</v>
      </c>
      <c r="W16" s="65">
        <f>W6+W7-W11-W12</f>
        <v>0</v>
      </c>
      <c r="X16" s="65">
        <f>X6+X7-X11-X12</f>
        <v>0</v>
      </c>
      <c r="Y16" s="65">
        <f>Y6+Y7-Y11-Y12</f>
        <v>0</v>
      </c>
      <c r="Z16" s="64">
        <f>SUM(V16:Y16)</f>
        <v>0</v>
      </c>
      <c r="AA16" s="64"/>
      <c r="AB16" s="65">
        <f>H16+N16+T16+Z16</f>
        <v>0</v>
      </c>
      <c r="AC16" s="65">
        <f t="shared" ref="AC16:AH16" si="2">AC6+AC7-AC11-AC12</f>
        <v>0</v>
      </c>
      <c r="AD16" s="65">
        <f t="shared" si="2"/>
        <v>0</v>
      </c>
      <c r="AE16" s="65">
        <f t="shared" si="2"/>
        <v>0</v>
      </c>
      <c r="AF16" s="65">
        <f t="shared" si="2"/>
        <v>0</v>
      </c>
      <c r="AG16" s="65">
        <f t="shared" si="2"/>
        <v>0</v>
      </c>
      <c r="AH16" s="65">
        <f t="shared" si="2"/>
        <v>0</v>
      </c>
      <c r="AI16" s="65"/>
      <c r="AJ16" s="62">
        <f>SUM(AC16:AH16)</f>
        <v>0</v>
      </c>
    </row>
    <row r="17" spans="2:36" x14ac:dyDescent="0.25">
      <c r="B17" s="57" t="s">
        <v>311</v>
      </c>
      <c r="C17" s="65">
        <f t="shared" ref="C17:H17" si="3">C8-C12</f>
        <v>0</v>
      </c>
      <c r="D17" s="65">
        <f t="shared" si="3"/>
        <v>0</v>
      </c>
      <c r="E17" s="65">
        <f t="shared" si="3"/>
        <v>0</v>
      </c>
      <c r="F17" s="65">
        <f t="shared" si="3"/>
        <v>0</v>
      </c>
      <c r="G17" s="65">
        <f t="shared" si="3"/>
        <v>0</v>
      </c>
      <c r="H17" s="65">
        <f t="shared" si="3"/>
        <v>0</v>
      </c>
      <c r="I17" s="65"/>
      <c r="J17" s="65">
        <f>J8-J12</f>
        <v>0</v>
      </c>
      <c r="K17" s="65">
        <f>K8-K12</f>
        <v>0</v>
      </c>
      <c r="L17" s="65">
        <f>L8-L12</f>
        <v>0</v>
      </c>
      <c r="M17" s="65">
        <f>M8-M12</f>
        <v>0</v>
      </c>
      <c r="N17" s="65">
        <f>N8-N12</f>
        <v>0</v>
      </c>
      <c r="O17" s="65"/>
      <c r="P17" s="65">
        <f>P8-P12</f>
        <v>0</v>
      </c>
      <c r="Q17" s="65">
        <f>Q8-Q12</f>
        <v>0</v>
      </c>
      <c r="R17" s="65">
        <f>R8-R12</f>
        <v>0</v>
      </c>
      <c r="S17" s="65">
        <f>S8-S12</f>
        <v>0</v>
      </c>
      <c r="T17" s="65">
        <f>T8-T12</f>
        <v>0</v>
      </c>
      <c r="U17" s="65"/>
      <c r="V17" s="65">
        <f>V8-V12</f>
        <v>0</v>
      </c>
      <c r="W17" s="65">
        <f>W8-W12</f>
        <v>0</v>
      </c>
      <c r="X17" s="65">
        <f>X8-X12</f>
        <v>0</v>
      </c>
      <c r="Y17" s="65">
        <f>Y8-Y12</f>
        <v>0</v>
      </c>
      <c r="Z17" s="65">
        <f>Z8-Z12</f>
        <v>0</v>
      </c>
      <c r="AA17" s="65"/>
      <c r="AB17" s="65">
        <f t="shared" ref="AB17:AH17" si="4">AB8-AB12</f>
        <v>0</v>
      </c>
      <c r="AC17" s="65">
        <f t="shared" si="4"/>
        <v>0</v>
      </c>
      <c r="AD17" s="65">
        <f t="shared" si="4"/>
        <v>0</v>
      </c>
      <c r="AE17" s="65">
        <f t="shared" si="4"/>
        <v>0</v>
      </c>
      <c r="AF17" s="65">
        <f t="shared" si="4"/>
        <v>0</v>
      </c>
      <c r="AG17" s="65">
        <f t="shared" si="4"/>
        <v>0</v>
      </c>
      <c r="AH17" s="65">
        <f t="shared" si="4"/>
        <v>0</v>
      </c>
      <c r="AI17" s="65"/>
      <c r="AJ17" s="65">
        <f>AJ8-AJ12</f>
        <v>0</v>
      </c>
    </row>
    <row r="18" spans="2:36" x14ac:dyDescent="0.25">
      <c r="B18" s="57" t="s">
        <v>312</v>
      </c>
      <c r="C18" s="74">
        <v>0</v>
      </c>
      <c r="D18" s="74">
        <v>0</v>
      </c>
      <c r="E18" s="74">
        <v>0</v>
      </c>
      <c r="F18" s="74">
        <v>0</v>
      </c>
      <c r="G18" s="74">
        <v>0</v>
      </c>
      <c r="H18" s="64">
        <f>SUM(D18:G18)</f>
        <v>0</v>
      </c>
      <c r="I18" s="64"/>
      <c r="J18" s="74">
        <v>0</v>
      </c>
      <c r="K18" s="74">
        <v>0</v>
      </c>
      <c r="L18" s="74">
        <v>0</v>
      </c>
      <c r="M18" s="74">
        <v>0</v>
      </c>
      <c r="N18" s="64">
        <f>SUM(J18:M18)</f>
        <v>0</v>
      </c>
      <c r="O18" s="64"/>
      <c r="P18" s="74">
        <v>0</v>
      </c>
      <c r="Q18" s="74">
        <v>0</v>
      </c>
      <c r="R18" s="74">
        <v>0</v>
      </c>
      <c r="S18" s="74">
        <v>0</v>
      </c>
      <c r="T18" s="65">
        <f>SUM(P18:S18)</f>
        <v>0</v>
      </c>
      <c r="U18" s="64"/>
      <c r="V18" s="74">
        <v>0</v>
      </c>
      <c r="W18" s="74">
        <v>0</v>
      </c>
      <c r="X18" s="74">
        <v>0</v>
      </c>
      <c r="Y18" s="74">
        <v>0</v>
      </c>
      <c r="Z18" s="64">
        <f>SUM(V18:Y18)</f>
        <v>0</v>
      </c>
      <c r="AA18" s="64"/>
      <c r="AB18" s="65">
        <f>H18+N18+T18+Z18</f>
        <v>0</v>
      </c>
      <c r="AC18" s="74">
        <v>0</v>
      </c>
      <c r="AD18" s="74">
        <v>0</v>
      </c>
      <c r="AE18" s="74">
        <v>0</v>
      </c>
      <c r="AF18" s="74">
        <v>0</v>
      </c>
      <c r="AG18" s="74">
        <v>0</v>
      </c>
      <c r="AH18" s="74">
        <v>0</v>
      </c>
      <c r="AI18" s="62"/>
      <c r="AJ18" s="62">
        <f>SUM(AC18:AH18)</f>
        <v>0</v>
      </c>
    </row>
    <row r="19" spans="2:36" x14ac:dyDescent="0.25">
      <c r="B19" s="73" t="s">
        <v>313</v>
      </c>
      <c r="C19" s="72">
        <f>SUM(C16:C18)</f>
        <v>0</v>
      </c>
      <c r="D19" s="72">
        <f>SUM(D16:D18)</f>
        <v>0</v>
      </c>
      <c r="E19" s="72">
        <f>SUM(E16:E18)</f>
        <v>0</v>
      </c>
      <c r="F19" s="72">
        <f>SUM(F16:F18)</f>
        <v>0</v>
      </c>
      <c r="G19" s="72">
        <f>SUM(G16:G18)</f>
        <v>0</v>
      </c>
      <c r="H19" s="70">
        <f>SUM(D19:G19)</f>
        <v>0</v>
      </c>
      <c r="I19" s="82"/>
      <c r="J19" s="72">
        <f>SUM(J16:J18)</f>
        <v>0</v>
      </c>
      <c r="K19" s="72">
        <f>SUM(K16:K18)</f>
        <v>0</v>
      </c>
      <c r="L19" s="72">
        <f>SUM(L16:L18)</f>
        <v>0</v>
      </c>
      <c r="M19" s="72">
        <f>SUM(M16:M18)</f>
        <v>0</v>
      </c>
      <c r="N19" s="70">
        <f>SUM(J19:M19)</f>
        <v>0</v>
      </c>
      <c r="O19" s="70"/>
      <c r="P19" s="72">
        <f>SUM(P16:P18)</f>
        <v>0</v>
      </c>
      <c r="Q19" s="72">
        <f>SUM(Q16:Q18)</f>
        <v>0</v>
      </c>
      <c r="R19" s="72">
        <f>SUM(R16:R18)</f>
        <v>0</v>
      </c>
      <c r="S19" s="72">
        <f>SUM(S16:S18)</f>
        <v>0</v>
      </c>
      <c r="T19" s="72">
        <f>SUM(P19:S19)</f>
        <v>0</v>
      </c>
      <c r="U19" s="70"/>
      <c r="V19" s="72">
        <f>SUM(V16:V18)</f>
        <v>0</v>
      </c>
      <c r="W19" s="72">
        <f>SUM(W16:W18)</f>
        <v>0</v>
      </c>
      <c r="X19" s="72">
        <f>SUM(X16:X18)</f>
        <v>0</v>
      </c>
      <c r="Y19" s="72">
        <f>SUM(Y16:Y18)</f>
        <v>0</v>
      </c>
      <c r="Z19" s="70">
        <f>SUM(V19:Y19)</f>
        <v>0</v>
      </c>
      <c r="AA19" s="70"/>
      <c r="AB19" s="72">
        <f>H19+N19+T19+Z19</f>
        <v>0</v>
      </c>
      <c r="AC19" s="72">
        <f t="shared" ref="AC19:AH19" si="5">SUM(AC16:AC18)</f>
        <v>0</v>
      </c>
      <c r="AD19" s="72">
        <f t="shared" si="5"/>
        <v>0</v>
      </c>
      <c r="AE19" s="72">
        <f t="shared" si="5"/>
        <v>0</v>
      </c>
      <c r="AF19" s="72">
        <f t="shared" si="5"/>
        <v>0</v>
      </c>
      <c r="AG19" s="72">
        <f t="shared" si="5"/>
        <v>0</v>
      </c>
      <c r="AH19" s="72">
        <f t="shared" si="5"/>
        <v>0</v>
      </c>
      <c r="AI19" s="79"/>
      <c r="AJ19" s="79">
        <f>SUM(AC19:AH19)</f>
        <v>0</v>
      </c>
    </row>
    <row r="20" spans="2:36" x14ac:dyDescent="0.25">
      <c r="C20" s="62"/>
      <c r="D20" s="62"/>
      <c r="E20" s="62"/>
      <c r="F20" s="62"/>
      <c r="G20" s="62"/>
      <c r="H20" s="64"/>
      <c r="I20" s="64"/>
      <c r="J20" s="62"/>
      <c r="K20" s="62"/>
      <c r="L20" s="62"/>
      <c r="M20" s="62"/>
      <c r="N20" s="64"/>
      <c r="O20" s="64"/>
      <c r="P20" s="62"/>
      <c r="Q20" s="62"/>
      <c r="R20" s="62"/>
      <c r="S20" s="62"/>
      <c r="T20" s="65"/>
      <c r="U20" s="64"/>
      <c r="V20" s="62"/>
      <c r="W20" s="62"/>
      <c r="X20" s="62"/>
      <c r="Y20" s="62"/>
      <c r="Z20" s="64"/>
      <c r="AA20" s="64"/>
      <c r="AB20" s="62"/>
      <c r="AC20" s="62"/>
      <c r="AD20" s="62"/>
      <c r="AE20" s="62"/>
      <c r="AF20" s="62"/>
      <c r="AG20" s="62"/>
      <c r="AH20" s="62"/>
      <c r="AI20" s="62"/>
      <c r="AJ20" s="62"/>
    </row>
    <row r="21" spans="2:36" x14ac:dyDescent="0.25">
      <c r="B21" s="81" t="s">
        <v>314</v>
      </c>
      <c r="C21" s="80"/>
      <c r="D21" s="62"/>
      <c r="E21" s="62"/>
      <c r="F21" s="62"/>
      <c r="G21" s="62"/>
      <c r="H21" s="64"/>
      <c r="I21" s="64"/>
      <c r="J21" s="62"/>
      <c r="K21" s="62"/>
      <c r="L21" s="62"/>
      <c r="M21" s="62"/>
      <c r="N21" s="64"/>
      <c r="O21" s="64"/>
      <c r="P21" s="62"/>
      <c r="Q21" s="62"/>
      <c r="R21" s="62"/>
      <c r="S21" s="62"/>
      <c r="T21" s="65"/>
      <c r="U21" s="64"/>
      <c r="V21" s="62"/>
      <c r="W21" s="62"/>
      <c r="X21" s="62"/>
      <c r="Y21" s="62"/>
      <c r="Z21" s="64"/>
      <c r="AA21" s="64"/>
      <c r="AB21" s="62"/>
      <c r="AC21" s="62"/>
      <c r="AD21" s="62"/>
      <c r="AE21" s="62"/>
      <c r="AF21" s="62"/>
      <c r="AG21" s="62"/>
      <c r="AH21" s="62"/>
      <c r="AI21" s="62"/>
      <c r="AJ21" s="62"/>
    </row>
    <row r="22" spans="2:36" x14ac:dyDescent="0.25">
      <c r="B22" s="57" t="s">
        <v>315</v>
      </c>
      <c r="C22" s="74">
        <v>0</v>
      </c>
      <c r="D22" s="74">
        <v>0</v>
      </c>
      <c r="E22" s="74">
        <v>0</v>
      </c>
      <c r="F22" s="74">
        <v>0</v>
      </c>
      <c r="G22" s="74">
        <v>0</v>
      </c>
      <c r="H22" s="64">
        <f t="shared" ref="H22:H31" si="6">SUM(D22:G22)</f>
        <v>0</v>
      </c>
      <c r="I22" s="64"/>
      <c r="J22" s="74">
        <v>0</v>
      </c>
      <c r="K22" s="74">
        <v>0</v>
      </c>
      <c r="L22" s="74">
        <v>0</v>
      </c>
      <c r="M22" s="74">
        <v>0</v>
      </c>
      <c r="N22" s="64">
        <f t="shared" ref="N22:N31" si="7">SUM(J22:M22)</f>
        <v>0</v>
      </c>
      <c r="O22" s="64"/>
      <c r="P22" s="74">
        <v>0</v>
      </c>
      <c r="Q22" s="74">
        <v>0</v>
      </c>
      <c r="R22" s="74">
        <v>0</v>
      </c>
      <c r="S22" s="74">
        <v>0</v>
      </c>
      <c r="T22" s="65">
        <f t="shared" ref="T22:T31" si="8">SUM(P22:S22)</f>
        <v>0</v>
      </c>
      <c r="U22" s="64"/>
      <c r="V22" s="74">
        <v>0</v>
      </c>
      <c r="W22" s="74">
        <v>0</v>
      </c>
      <c r="X22" s="74">
        <v>0</v>
      </c>
      <c r="Y22" s="74">
        <v>0</v>
      </c>
      <c r="Z22" s="64">
        <f t="shared" ref="Z22:Z31" si="9">SUM(V22:Y22)</f>
        <v>0</v>
      </c>
      <c r="AA22" s="64"/>
      <c r="AB22" s="65">
        <f t="shared" ref="AB22:AB31" si="10">H22+N22+T22+Z22</f>
        <v>0</v>
      </c>
      <c r="AC22" s="74">
        <v>0</v>
      </c>
      <c r="AD22" s="74">
        <v>0</v>
      </c>
      <c r="AE22" s="74">
        <v>0</v>
      </c>
      <c r="AF22" s="74">
        <v>0</v>
      </c>
      <c r="AG22" s="74">
        <v>0</v>
      </c>
      <c r="AH22" s="74">
        <v>0</v>
      </c>
      <c r="AI22" s="65"/>
      <c r="AJ22" s="62">
        <f t="shared" ref="AJ22:AJ31" si="11">SUM(AC22:AH22)</f>
        <v>0</v>
      </c>
    </row>
    <row r="23" spans="2:36" x14ac:dyDescent="0.25">
      <c r="B23" s="57" t="s">
        <v>316</v>
      </c>
      <c r="C23" s="74">
        <v>0</v>
      </c>
      <c r="D23" s="74">
        <v>0</v>
      </c>
      <c r="E23" s="74">
        <v>0</v>
      </c>
      <c r="F23" s="74">
        <v>0</v>
      </c>
      <c r="G23" s="74">
        <v>0</v>
      </c>
      <c r="H23" s="64">
        <f t="shared" si="6"/>
        <v>0</v>
      </c>
      <c r="I23" s="64"/>
      <c r="J23" s="74">
        <v>0</v>
      </c>
      <c r="K23" s="74">
        <v>0</v>
      </c>
      <c r="L23" s="74">
        <v>0</v>
      </c>
      <c r="M23" s="74">
        <v>0</v>
      </c>
      <c r="N23" s="64">
        <f t="shared" si="7"/>
        <v>0</v>
      </c>
      <c r="O23" s="64"/>
      <c r="P23" s="74">
        <v>0</v>
      </c>
      <c r="Q23" s="74">
        <v>0</v>
      </c>
      <c r="R23" s="74">
        <v>0</v>
      </c>
      <c r="S23" s="74">
        <v>0</v>
      </c>
      <c r="T23" s="65">
        <f t="shared" si="8"/>
        <v>0</v>
      </c>
      <c r="U23" s="64"/>
      <c r="V23" s="74">
        <v>0</v>
      </c>
      <c r="W23" s="74">
        <v>0</v>
      </c>
      <c r="X23" s="74">
        <v>0</v>
      </c>
      <c r="Y23" s="74">
        <v>0</v>
      </c>
      <c r="Z23" s="64">
        <f t="shared" si="9"/>
        <v>0</v>
      </c>
      <c r="AA23" s="64"/>
      <c r="AB23" s="65">
        <f t="shared" si="10"/>
        <v>0</v>
      </c>
      <c r="AC23" s="74">
        <v>0</v>
      </c>
      <c r="AD23" s="74">
        <v>0</v>
      </c>
      <c r="AE23" s="74">
        <v>0</v>
      </c>
      <c r="AF23" s="74">
        <v>0</v>
      </c>
      <c r="AG23" s="74">
        <v>0</v>
      </c>
      <c r="AH23" s="74">
        <v>0</v>
      </c>
      <c r="AI23" s="65"/>
      <c r="AJ23" s="62">
        <f t="shared" si="11"/>
        <v>0</v>
      </c>
    </row>
    <row r="24" spans="2:36" x14ac:dyDescent="0.25">
      <c r="B24" s="57" t="s">
        <v>317</v>
      </c>
      <c r="C24" s="74">
        <v>0</v>
      </c>
      <c r="D24" s="74">
        <v>0</v>
      </c>
      <c r="E24" s="74">
        <v>0</v>
      </c>
      <c r="F24" s="74">
        <v>0</v>
      </c>
      <c r="G24" s="74">
        <v>0</v>
      </c>
      <c r="H24" s="64">
        <f t="shared" si="6"/>
        <v>0</v>
      </c>
      <c r="I24" s="64"/>
      <c r="J24" s="74">
        <v>0</v>
      </c>
      <c r="K24" s="74">
        <v>0</v>
      </c>
      <c r="L24" s="74">
        <v>0</v>
      </c>
      <c r="M24" s="74">
        <v>0</v>
      </c>
      <c r="N24" s="64">
        <f t="shared" si="7"/>
        <v>0</v>
      </c>
      <c r="O24" s="64"/>
      <c r="P24" s="74">
        <v>0</v>
      </c>
      <c r="Q24" s="74">
        <v>0</v>
      </c>
      <c r="R24" s="74">
        <v>0</v>
      </c>
      <c r="S24" s="74">
        <v>0</v>
      </c>
      <c r="T24" s="65">
        <f t="shared" si="8"/>
        <v>0</v>
      </c>
      <c r="U24" s="64"/>
      <c r="V24" s="74">
        <v>0</v>
      </c>
      <c r="W24" s="74">
        <v>0</v>
      </c>
      <c r="X24" s="74">
        <v>0</v>
      </c>
      <c r="Y24" s="74">
        <v>0</v>
      </c>
      <c r="Z24" s="64">
        <f t="shared" si="9"/>
        <v>0</v>
      </c>
      <c r="AA24" s="64"/>
      <c r="AB24" s="65">
        <f t="shared" si="10"/>
        <v>0</v>
      </c>
      <c r="AC24" s="74">
        <v>0</v>
      </c>
      <c r="AD24" s="74">
        <v>0</v>
      </c>
      <c r="AE24" s="74">
        <v>0</v>
      </c>
      <c r="AF24" s="74">
        <v>0</v>
      </c>
      <c r="AG24" s="74">
        <v>0</v>
      </c>
      <c r="AH24" s="74">
        <v>0</v>
      </c>
      <c r="AI24" s="65"/>
      <c r="AJ24" s="62">
        <f t="shared" si="11"/>
        <v>0</v>
      </c>
    </row>
    <row r="25" spans="2:36" x14ac:dyDescent="0.25">
      <c r="B25" s="57" t="s">
        <v>318</v>
      </c>
      <c r="C25" s="74">
        <v>0</v>
      </c>
      <c r="D25" s="74">
        <v>0</v>
      </c>
      <c r="E25" s="74">
        <v>0</v>
      </c>
      <c r="F25" s="74">
        <v>0</v>
      </c>
      <c r="G25" s="74">
        <v>0</v>
      </c>
      <c r="H25" s="64">
        <f t="shared" si="6"/>
        <v>0</v>
      </c>
      <c r="I25" s="64"/>
      <c r="J25" s="74">
        <v>0</v>
      </c>
      <c r="K25" s="74">
        <v>0</v>
      </c>
      <c r="L25" s="74">
        <v>0</v>
      </c>
      <c r="M25" s="74">
        <v>0</v>
      </c>
      <c r="N25" s="64">
        <f t="shared" si="7"/>
        <v>0</v>
      </c>
      <c r="O25" s="64"/>
      <c r="P25" s="74">
        <v>0</v>
      </c>
      <c r="Q25" s="74">
        <v>0</v>
      </c>
      <c r="R25" s="74">
        <v>0</v>
      </c>
      <c r="S25" s="74">
        <v>0</v>
      </c>
      <c r="T25" s="65">
        <f t="shared" si="8"/>
        <v>0</v>
      </c>
      <c r="U25" s="64"/>
      <c r="V25" s="74">
        <v>0</v>
      </c>
      <c r="W25" s="74">
        <v>0</v>
      </c>
      <c r="X25" s="74">
        <v>0</v>
      </c>
      <c r="Y25" s="74">
        <v>0</v>
      </c>
      <c r="Z25" s="64">
        <f t="shared" si="9"/>
        <v>0</v>
      </c>
      <c r="AA25" s="64"/>
      <c r="AB25" s="65">
        <f t="shared" si="10"/>
        <v>0</v>
      </c>
      <c r="AC25" s="74">
        <v>0</v>
      </c>
      <c r="AD25" s="74">
        <v>0</v>
      </c>
      <c r="AE25" s="74">
        <v>0</v>
      </c>
      <c r="AF25" s="74">
        <v>0</v>
      </c>
      <c r="AG25" s="74">
        <v>0</v>
      </c>
      <c r="AH25" s="74">
        <v>0</v>
      </c>
      <c r="AI25" s="62"/>
      <c r="AJ25" s="62">
        <f t="shared" si="11"/>
        <v>0</v>
      </c>
    </row>
    <row r="26" spans="2:36" x14ac:dyDescent="0.25">
      <c r="B26" s="57" t="s">
        <v>319</v>
      </c>
      <c r="C26" s="74">
        <v>0</v>
      </c>
      <c r="D26" s="74">
        <v>0</v>
      </c>
      <c r="E26" s="74">
        <v>0</v>
      </c>
      <c r="F26" s="74">
        <v>0</v>
      </c>
      <c r="G26" s="74">
        <v>0</v>
      </c>
      <c r="H26" s="64">
        <f t="shared" si="6"/>
        <v>0</v>
      </c>
      <c r="I26" s="64"/>
      <c r="J26" s="74">
        <v>0</v>
      </c>
      <c r="K26" s="74">
        <v>0</v>
      </c>
      <c r="L26" s="74">
        <v>0</v>
      </c>
      <c r="M26" s="74">
        <v>0</v>
      </c>
      <c r="N26" s="64">
        <f t="shared" si="7"/>
        <v>0</v>
      </c>
      <c r="O26" s="64"/>
      <c r="P26" s="74">
        <v>0</v>
      </c>
      <c r="Q26" s="74">
        <v>0</v>
      </c>
      <c r="R26" s="74">
        <v>0</v>
      </c>
      <c r="S26" s="74">
        <v>0</v>
      </c>
      <c r="T26" s="65">
        <f t="shared" si="8"/>
        <v>0</v>
      </c>
      <c r="U26" s="64"/>
      <c r="V26" s="74">
        <v>0</v>
      </c>
      <c r="W26" s="74">
        <v>0</v>
      </c>
      <c r="X26" s="74">
        <v>0</v>
      </c>
      <c r="Y26" s="74">
        <v>0</v>
      </c>
      <c r="Z26" s="64">
        <f t="shared" si="9"/>
        <v>0</v>
      </c>
      <c r="AA26" s="64"/>
      <c r="AB26" s="65">
        <f t="shared" si="10"/>
        <v>0</v>
      </c>
      <c r="AC26" s="74">
        <v>0</v>
      </c>
      <c r="AD26" s="74">
        <v>0</v>
      </c>
      <c r="AE26" s="74">
        <v>0</v>
      </c>
      <c r="AF26" s="74">
        <v>0</v>
      </c>
      <c r="AG26" s="74">
        <v>0</v>
      </c>
      <c r="AH26" s="74">
        <v>0</v>
      </c>
      <c r="AI26" s="62"/>
      <c r="AJ26" s="62">
        <f t="shared" si="11"/>
        <v>0</v>
      </c>
    </row>
    <row r="27" spans="2:36" x14ac:dyDescent="0.25">
      <c r="B27" s="57" t="s">
        <v>320</v>
      </c>
      <c r="C27" s="74">
        <v>0</v>
      </c>
      <c r="D27" s="74">
        <v>0</v>
      </c>
      <c r="E27" s="74">
        <v>0</v>
      </c>
      <c r="F27" s="74">
        <v>0</v>
      </c>
      <c r="G27" s="74">
        <v>0</v>
      </c>
      <c r="H27" s="64">
        <f t="shared" si="6"/>
        <v>0</v>
      </c>
      <c r="I27" s="64"/>
      <c r="J27" s="74">
        <v>0</v>
      </c>
      <c r="K27" s="74">
        <v>0</v>
      </c>
      <c r="L27" s="74">
        <v>0</v>
      </c>
      <c r="M27" s="74">
        <v>0</v>
      </c>
      <c r="N27" s="64">
        <f t="shared" si="7"/>
        <v>0</v>
      </c>
      <c r="O27" s="64"/>
      <c r="P27" s="74">
        <v>0</v>
      </c>
      <c r="Q27" s="74">
        <v>0</v>
      </c>
      <c r="R27" s="74">
        <v>0</v>
      </c>
      <c r="S27" s="74">
        <v>0</v>
      </c>
      <c r="T27" s="65">
        <f t="shared" si="8"/>
        <v>0</v>
      </c>
      <c r="U27" s="64"/>
      <c r="V27" s="74">
        <v>0</v>
      </c>
      <c r="W27" s="74">
        <v>0</v>
      </c>
      <c r="X27" s="74">
        <v>0</v>
      </c>
      <c r="Y27" s="74">
        <v>0</v>
      </c>
      <c r="Z27" s="64">
        <f t="shared" si="9"/>
        <v>0</v>
      </c>
      <c r="AA27" s="64"/>
      <c r="AB27" s="65">
        <f t="shared" si="10"/>
        <v>0</v>
      </c>
      <c r="AC27" s="74">
        <v>0</v>
      </c>
      <c r="AD27" s="74">
        <v>0</v>
      </c>
      <c r="AE27" s="74">
        <v>0</v>
      </c>
      <c r="AF27" s="74">
        <v>0</v>
      </c>
      <c r="AG27" s="74">
        <v>0</v>
      </c>
      <c r="AH27" s="74">
        <v>0</v>
      </c>
      <c r="AI27" s="62"/>
      <c r="AJ27" s="62">
        <f t="shared" si="11"/>
        <v>0</v>
      </c>
    </row>
    <row r="28" spans="2:36" x14ac:dyDescent="0.25">
      <c r="B28" s="57" t="s">
        <v>321</v>
      </c>
      <c r="C28" s="74">
        <v>0</v>
      </c>
      <c r="D28" s="74">
        <v>0</v>
      </c>
      <c r="E28" s="74">
        <v>0</v>
      </c>
      <c r="F28" s="74">
        <v>0</v>
      </c>
      <c r="G28" s="74">
        <v>0</v>
      </c>
      <c r="H28" s="64">
        <f t="shared" si="6"/>
        <v>0</v>
      </c>
      <c r="I28" s="64"/>
      <c r="J28" s="74">
        <v>0</v>
      </c>
      <c r="K28" s="74">
        <v>0</v>
      </c>
      <c r="L28" s="74">
        <v>0</v>
      </c>
      <c r="M28" s="74">
        <v>0</v>
      </c>
      <c r="N28" s="64">
        <f t="shared" si="7"/>
        <v>0</v>
      </c>
      <c r="O28" s="64"/>
      <c r="P28" s="74">
        <v>0</v>
      </c>
      <c r="Q28" s="74">
        <v>0</v>
      </c>
      <c r="R28" s="74">
        <v>0</v>
      </c>
      <c r="S28" s="74">
        <v>0</v>
      </c>
      <c r="T28" s="65">
        <f t="shared" si="8"/>
        <v>0</v>
      </c>
      <c r="U28" s="64"/>
      <c r="V28" s="74">
        <v>0</v>
      </c>
      <c r="W28" s="74">
        <v>0</v>
      </c>
      <c r="X28" s="74">
        <v>0</v>
      </c>
      <c r="Y28" s="74">
        <v>0</v>
      </c>
      <c r="Z28" s="64">
        <f t="shared" si="9"/>
        <v>0</v>
      </c>
      <c r="AA28" s="64"/>
      <c r="AB28" s="65">
        <f t="shared" si="10"/>
        <v>0</v>
      </c>
      <c r="AC28" s="74">
        <v>0</v>
      </c>
      <c r="AD28" s="74">
        <v>0</v>
      </c>
      <c r="AE28" s="74">
        <v>0</v>
      </c>
      <c r="AF28" s="74">
        <v>0</v>
      </c>
      <c r="AG28" s="74">
        <v>0</v>
      </c>
      <c r="AH28" s="74">
        <v>0</v>
      </c>
      <c r="AI28" s="62"/>
      <c r="AJ28" s="62">
        <f t="shared" si="11"/>
        <v>0</v>
      </c>
    </row>
    <row r="29" spans="2:36" x14ac:dyDescent="0.25">
      <c r="B29" s="57" t="s">
        <v>322</v>
      </c>
      <c r="C29" s="74">
        <v>0</v>
      </c>
      <c r="D29" s="74">
        <v>0</v>
      </c>
      <c r="E29" s="74">
        <v>0</v>
      </c>
      <c r="F29" s="74">
        <v>0</v>
      </c>
      <c r="G29" s="74">
        <v>0</v>
      </c>
      <c r="H29" s="64">
        <f t="shared" si="6"/>
        <v>0</v>
      </c>
      <c r="I29" s="64"/>
      <c r="J29" s="74">
        <v>0</v>
      </c>
      <c r="K29" s="74">
        <v>0</v>
      </c>
      <c r="L29" s="74">
        <v>0</v>
      </c>
      <c r="M29" s="74">
        <v>0</v>
      </c>
      <c r="N29" s="64">
        <f t="shared" si="7"/>
        <v>0</v>
      </c>
      <c r="O29" s="64"/>
      <c r="P29" s="74">
        <v>0</v>
      </c>
      <c r="Q29" s="74">
        <v>0</v>
      </c>
      <c r="R29" s="74">
        <v>0</v>
      </c>
      <c r="S29" s="74">
        <v>0</v>
      </c>
      <c r="T29" s="65">
        <f t="shared" si="8"/>
        <v>0</v>
      </c>
      <c r="U29" s="64"/>
      <c r="V29" s="74">
        <v>0</v>
      </c>
      <c r="W29" s="74">
        <v>0</v>
      </c>
      <c r="X29" s="74">
        <v>0</v>
      </c>
      <c r="Y29" s="74">
        <v>0</v>
      </c>
      <c r="Z29" s="64">
        <f t="shared" si="9"/>
        <v>0</v>
      </c>
      <c r="AA29" s="64"/>
      <c r="AB29" s="65">
        <f t="shared" si="10"/>
        <v>0</v>
      </c>
      <c r="AC29" s="74">
        <v>0</v>
      </c>
      <c r="AD29" s="74">
        <v>0</v>
      </c>
      <c r="AE29" s="74">
        <v>0</v>
      </c>
      <c r="AF29" s="74">
        <v>0</v>
      </c>
      <c r="AG29" s="74">
        <v>0</v>
      </c>
      <c r="AH29" s="74">
        <v>0</v>
      </c>
      <c r="AI29" s="62"/>
      <c r="AJ29" s="62">
        <f t="shared" si="11"/>
        <v>0</v>
      </c>
    </row>
    <row r="30" spans="2:36" x14ac:dyDescent="0.25">
      <c r="B30" s="57" t="s">
        <v>323</v>
      </c>
      <c r="C30" s="74">
        <v>0</v>
      </c>
      <c r="D30" s="74">
        <v>0</v>
      </c>
      <c r="E30" s="74">
        <v>0</v>
      </c>
      <c r="F30" s="74">
        <v>0</v>
      </c>
      <c r="G30" s="74">
        <v>0</v>
      </c>
      <c r="H30" s="64">
        <f t="shared" si="6"/>
        <v>0</v>
      </c>
      <c r="I30" s="64"/>
      <c r="J30" s="74">
        <v>0</v>
      </c>
      <c r="K30" s="74">
        <v>0</v>
      </c>
      <c r="L30" s="74">
        <v>0</v>
      </c>
      <c r="M30" s="74">
        <v>0</v>
      </c>
      <c r="N30" s="64">
        <f t="shared" si="7"/>
        <v>0</v>
      </c>
      <c r="O30" s="64"/>
      <c r="P30" s="74">
        <v>0</v>
      </c>
      <c r="Q30" s="74">
        <v>0</v>
      </c>
      <c r="R30" s="74">
        <v>0</v>
      </c>
      <c r="S30" s="74">
        <v>0</v>
      </c>
      <c r="T30" s="65">
        <f t="shared" si="8"/>
        <v>0</v>
      </c>
      <c r="U30" s="64"/>
      <c r="V30" s="74">
        <v>0</v>
      </c>
      <c r="W30" s="74">
        <v>0</v>
      </c>
      <c r="X30" s="74">
        <v>0</v>
      </c>
      <c r="Y30" s="74">
        <v>0</v>
      </c>
      <c r="Z30" s="64">
        <f t="shared" si="9"/>
        <v>0</v>
      </c>
      <c r="AA30" s="64"/>
      <c r="AB30" s="65">
        <f t="shared" si="10"/>
        <v>0</v>
      </c>
      <c r="AC30" s="74">
        <v>0</v>
      </c>
      <c r="AD30" s="74">
        <v>0</v>
      </c>
      <c r="AE30" s="74">
        <v>0</v>
      </c>
      <c r="AF30" s="74">
        <v>0</v>
      </c>
      <c r="AG30" s="74">
        <v>0</v>
      </c>
      <c r="AH30" s="74">
        <v>0</v>
      </c>
      <c r="AI30" s="65"/>
      <c r="AJ30" s="62">
        <f t="shared" si="11"/>
        <v>0</v>
      </c>
    </row>
    <row r="31" spans="2:36" x14ac:dyDescent="0.25">
      <c r="B31" s="73" t="s">
        <v>143</v>
      </c>
      <c r="C31" s="72">
        <f>SUM(C22:C30)</f>
        <v>0</v>
      </c>
      <c r="D31" s="72">
        <f>SUM(D22:D30)</f>
        <v>0</v>
      </c>
      <c r="E31" s="72">
        <f>SUM(E22:E30)</f>
        <v>0</v>
      </c>
      <c r="F31" s="72">
        <f>SUM(F22:F30)</f>
        <v>0</v>
      </c>
      <c r="G31" s="72">
        <f>SUM(G22:G30)</f>
        <v>0</v>
      </c>
      <c r="H31" s="70">
        <f t="shared" si="6"/>
        <v>0</v>
      </c>
      <c r="I31" s="70"/>
      <c r="J31" s="72">
        <f>SUM(J22:J30)</f>
        <v>0</v>
      </c>
      <c r="K31" s="72">
        <f>SUM(K22:K30)</f>
        <v>0</v>
      </c>
      <c r="L31" s="72">
        <f>SUM(L22:L30)</f>
        <v>0</v>
      </c>
      <c r="M31" s="72">
        <f>SUM(M22:M30)</f>
        <v>0</v>
      </c>
      <c r="N31" s="70">
        <f t="shared" si="7"/>
        <v>0</v>
      </c>
      <c r="O31" s="70"/>
      <c r="P31" s="72">
        <f>SUM(P22:P30)</f>
        <v>0</v>
      </c>
      <c r="Q31" s="72">
        <f>SUM(Q22:Q30)</f>
        <v>0</v>
      </c>
      <c r="R31" s="72">
        <f>SUM(R22:R30)</f>
        <v>0</v>
      </c>
      <c r="S31" s="72">
        <f>SUM(S22:S30)</f>
        <v>0</v>
      </c>
      <c r="T31" s="72">
        <f t="shared" si="8"/>
        <v>0</v>
      </c>
      <c r="U31" s="70"/>
      <c r="V31" s="72">
        <f>SUM(V22:V30)</f>
        <v>0</v>
      </c>
      <c r="W31" s="72">
        <f>SUM(W22:W30)</f>
        <v>0</v>
      </c>
      <c r="X31" s="72">
        <f>SUM(X22:X30)</f>
        <v>0</v>
      </c>
      <c r="Y31" s="72">
        <f>SUM(Y22:Y30)</f>
        <v>0</v>
      </c>
      <c r="Z31" s="70">
        <f t="shared" si="9"/>
        <v>0</v>
      </c>
      <c r="AA31" s="70"/>
      <c r="AB31" s="72">
        <f t="shared" si="10"/>
        <v>0</v>
      </c>
      <c r="AC31" s="72">
        <f t="shared" ref="AC31:AH31" si="12">SUM(AC22:AC30)</f>
        <v>0</v>
      </c>
      <c r="AD31" s="72">
        <f t="shared" si="12"/>
        <v>0</v>
      </c>
      <c r="AE31" s="72">
        <f t="shared" si="12"/>
        <v>0</v>
      </c>
      <c r="AF31" s="72">
        <f t="shared" si="12"/>
        <v>0</v>
      </c>
      <c r="AG31" s="72">
        <f t="shared" si="12"/>
        <v>0</v>
      </c>
      <c r="AH31" s="72">
        <f t="shared" si="12"/>
        <v>0</v>
      </c>
      <c r="AI31" s="79"/>
      <c r="AJ31" s="79">
        <f t="shared" si="11"/>
        <v>0</v>
      </c>
    </row>
    <row r="32" spans="2:36" x14ac:dyDescent="0.25">
      <c r="C32" s="62"/>
      <c r="D32" s="65"/>
      <c r="E32" s="65"/>
      <c r="F32" s="65"/>
      <c r="G32" s="65"/>
      <c r="H32" s="64"/>
      <c r="I32" s="64"/>
      <c r="J32" s="65"/>
      <c r="K32" s="65"/>
      <c r="L32" s="65"/>
      <c r="M32" s="65"/>
      <c r="N32" s="64"/>
      <c r="O32" s="64"/>
      <c r="P32" s="65"/>
      <c r="Q32" s="65"/>
      <c r="R32" s="65"/>
      <c r="S32" s="65"/>
      <c r="T32" s="65"/>
      <c r="U32" s="64"/>
      <c r="V32" s="65"/>
      <c r="W32" s="65"/>
      <c r="X32" s="65"/>
      <c r="Y32" s="65"/>
      <c r="Z32" s="64"/>
      <c r="AA32" s="64"/>
      <c r="AB32" s="62"/>
      <c r="AC32" s="65"/>
      <c r="AD32" s="65"/>
      <c r="AE32" s="65"/>
      <c r="AF32" s="65"/>
      <c r="AG32" s="65"/>
      <c r="AH32" s="65"/>
      <c r="AI32" s="62"/>
      <c r="AJ32" s="62"/>
    </row>
    <row r="33" spans="2:36" x14ac:dyDescent="0.25">
      <c r="B33" s="57" t="s">
        <v>324</v>
      </c>
      <c r="C33" s="65">
        <f>C19-C31</f>
        <v>0</v>
      </c>
      <c r="D33" s="65">
        <f>D19-D31</f>
        <v>0</v>
      </c>
      <c r="E33" s="65">
        <f>E19-E31</f>
        <v>0</v>
      </c>
      <c r="F33" s="65">
        <f>F19-F31</f>
        <v>0</v>
      </c>
      <c r="G33" s="65">
        <f>G19-G31</f>
        <v>0</v>
      </c>
      <c r="H33" s="64">
        <f>SUM(D33:G33)</f>
        <v>0</v>
      </c>
      <c r="I33" s="64"/>
      <c r="J33" s="65">
        <f>J19-J31</f>
        <v>0</v>
      </c>
      <c r="K33" s="65">
        <f>K19-K31</f>
        <v>0</v>
      </c>
      <c r="L33" s="65">
        <f>L19-L31</f>
        <v>0</v>
      </c>
      <c r="M33" s="65">
        <f>M19-M31</f>
        <v>0</v>
      </c>
      <c r="N33" s="64">
        <f>SUM(J33:M33)</f>
        <v>0</v>
      </c>
      <c r="O33" s="64"/>
      <c r="P33" s="65">
        <f>P19-P31</f>
        <v>0</v>
      </c>
      <c r="Q33" s="65">
        <f>Q19-Q31</f>
        <v>0</v>
      </c>
      <c r="R33" s="65">
        <f>R19-R31</f>
        <v>0</v>
      </c>
      <c r="S33" s="65">
        <f>S19-S31</f>
        <v>0</v>
      </c>
      <c r="T33" s="65">
        <f>SUM(P33:S33)</f>
        <v>0</v>
      </c>
      <c r="U33" s="64"/>
      <c r="V33" s="65">
        <f>V19-V31</f>
        <v>0</v>
      </c>
      <c r="W33" s="65">
        <f>W19-W31</f>
        <v>0</v>
      </c>
      <c r="X33" s="65">
        <f>X19-X31</f>
        <v>0</v>
      </c>
      <c r="Y33" s="65">
        <f>Y19-Y31</f>
        <v>0</v>
      </c>
      <c r="Z33" s="64">
        <f>SUM(V33:Y33)</f>
        <v>0</v>
      </c>
      <c r="AA33" s="64"/>
      <c r="AB33" s="65">
        <f>H33+N33+T33+Z33</f>
        <v>0</v>
      </c>
      <c r="AC33" s="65">
        <f t="shared" ref="AC33:AH33" si="13">AC19-AC31</f>
        <v>0</v>
      </c>
      <c r="AD33" s="65">
        <f t="shared" si="13"/>
        <v>0</v>
      </c>
      <c r="AE33" s="65">
        <f t="shared" si="13"/>
        <v>0</v>
      </c>
      <c r="AF33" s="65">
        <f t="shared" si="13"/>
        <v>0</v>
      </c>
      <c r="AG33" s="65">
        <f t="shared" si="13"/>
        <v>0</v>
      </c>
      <c r="AH33" s="65">
        <f t="shared" si="13"/>
        <v>0</v>
      </c>
      <c r="AI33" s="62"/>
      <c r="AJ33" s="62">
        <f>SUM(AC33:AH33)</f>
        <v>0</v>
      </c>
    </row>
    <row r="34" spans="2:36" x14ac:dyDescent="0.25">
      <c r="C34" s="62"/>
      <c r="D34" s="65"/>
      <c r="E34" s="65"/>
      <c r="F34" s="65"/>
      <c r="G34" s="65"/>
      <c r="H34" s="64"/>
      <c r="I34" s="64"/>
      <c r="J34" s="65"/>
      <c r="K34" s="65"/>
      <c r="L34" s="65"/>
      <c r="M34" s="65"/>
      <c r="N34" s="64"/>
      <c r="O34" s="64"/>
      <c r="P34" s="65"/>
      <c r="Q34" s="65"/>
      <c r="R34" s="65"/>
      <c r="S34" s="65"/>
      <c r="T34" s="65"/>
      <c r="U34" s="64"/>
      <c r="V34" s="65"/>
      <c r="W34" s="65"/>
      <c r="X34" s="65"/>
      <c r="Y34" s="65"/>
      <c r="Z34" s="64"/>
      <c r="AA34" s="64"/>
      <c r="AB34" s="62"/>
      <c r="AC34" s="65"/>
      <c r="AD34" s="65"/>
      <c r="AE34" s="65"/>
      <c r="AF34" s="65"/>
      <c r="AG34" s="65"/>
      <c r="AH34" s="65"/>
      <c r="AI34" s="62"/>
      <c r="AJ34" s="62"/>
    </row>
    <row r="35" spans="2:36" x14ac:dyDescent="0.25">
      <c r="B35" s="57" t="s">
        <v>325</v>
      </c>
      <c r="C35" s="74">
        <v>0</v>
      </c>
      <c r="D35" s="74">
        <v>0</v>
      </c>
      <c r="E35" s="74">
        <v>0</v>
      </c>
      <c r="F35" s="74">
        <v>0</v>
      </c>
      <c r="G35" s="74">
        <v>0</v>
      </c>
      <c r="H35" s="64">
        <f>SUM(D35:G35)</f>
        <v>0</v>
      </c>
      <c r="I35" s="64"/>
      <c r="J35" s="74">
        <v>0</v>
      </c>
      <c r="K35" s="74">
        <v>0</v>
      </c>
      <c r="L35" s="74">
        <v>0</v>
      </c>
      <c r="M35" s="74">
        <v>0</v>
      </c>
      <c r="N35" s="64">
        <f>SUM(J35:M35)</f>
        <v>0</v>
      </c>
      <c r="O35" s="64"/>
      <c r="P35" s="74">
        <v>0</v>
      </c>
      <c r="Q35" s="74">
        <v>0</v>
      </c>
      <c r="R35" s="74">
        <v>0</v>
      </c>
      <c r="S35" s="74">
        <v>0</v>
      </c>
      <c r="T35" s="65">
        <f>SUM(P35:S35)</f>
        <v>0</v>
      </c>
      <c r="U35" s="64"/>
      <c r="V35" s="74">
        <v>0</v>
      </c>
      <c r="W35" s="74">
        <v>0</v>
      </c>
      <c r="X35" s="74">
        <v>0</v>
      </c>
      <c r="Y35" s="74">
        <v>0</v>
      </c>
      <c r="Z35" s="64">
        <f>SUM(V35:Y35)</f>
        <v>0</v>
      </c>
      <c r="AA35" s="64"/>
      <c r="AB35" s="62">
        <f>+Z35+T35+N35+H35</f>
        <v>0</v>
      </c>
      <c r="AC35" s="74">
        <v>0</v>
      </c>
      <c r="AD35" s="74">
        <v>0</v>
      </c>
      <c r="AE35" s="74">
        <v>0</v>
      </c>
      <c r="AF35" s="74">
        <v>0</v>
      </c>
      <c r="AG35" s="74">
        <v>0</v>
      </c>
      <c r="AH35" s="74">
        <v>0</v>
      </c>
      <c r="AI35" s="62"/>
      <c r="AJ35" s="62">
        <f>SUM(AC35:AH35)</f>
        <v>0</v>
      </c>
    </row>
    <row r="36" spans="2:36" x14ac:dyDescent="0.25">
      <c r="B36" s="57" t="s">
        <v>326</v>
      </c>
      <c r="C36" s="74">
        <v>0</v>
      </c>
      <c r="D36" s="74">
        <v>0</v>
      </c>
      <c r="E36" s="74">
        <v>0</v>
      </c>
      <c r="F36" s="74">
        <v>0</v>
      </c>
      <c r="G36" s="74">
        <v>0</v>
      </c>
      <c r="H36" s="64">
        <f>SUM(D36:G36)</f>
        <v>0</v>
      </c>
      <c r="I36" s="64"/>
      <c r="J36" s="74">
        <v>0</v>
      </c>
      <c r="K36" s="74">
        <v>0</v>
      </c>
      <c r="L36" s="74">
        <v>0</v>
      </c>
      <c r="M36" s="74">
        <v>0</v>
      </c>
      <c r="N36" s="64">
        <f>SUM(J36:M36)</f>
        <v>0</v>
      </c>
      <c r="O36" s="64"/>
      <c r="P36" s="74">
        <v>0</v>
      </c>
      <c r="Q36" s="74">
        <v>0</v>
      </c>
      <c r="R36" s="74">
        <v>0</v>
      </c>
      <c r="S36" s="74">
        <v>0</v>
      </c>
      <c r="T36" s="65">
        <f>SUM(P36:S36)</f>
        <v>0</v>
      </c>
      <c r="U36" s="64"/>
      <c r="V36" s="74">
        <v>0</v>
      </c>
      <c r="W36" s="74">
        <v>0</v>
      </c>
      <c r="X36" s="74">
        <v>0</v>
      </c>
      <c r="Y36" s="74">
        <v>0</v>
      </c>
      <c r="Z36" s="64">
        <f>SUM(V36:Y36)</f>
        <v>0</v>
      </c>
      <c r="AA36" s="64"/>
      <c r="AB36" s="62">
        <f>+Z36+T36+N36+H36</f>
        <v>0</v>
      </c>
      <c r="AC36" s="74">
        <v>0</v>
      </c>
      <c r="AD36" s="74">
        <v>0</v>
      </c>
      <c r="AE36" s="74">
        <v>0</v>
      </c>
      <c r="AF36" s="74">
        <v>0</v>
      </c>
      <c r="AG36" s="74">
        <v>0</v>
      </c>
      <c r="AH36" s="74">
        <v>0</v>
      </c>
      <c r="AI36" s="62"/>
      <c r="AJ36" s="62">
        <f>SUM(AC36:AH36)</f>
        <v>0</v>
      </c>
    </row>
    <row r="37" spans="2:36" x14ac:dyDescent="0.25">
      <c r="B37" s="57" t="s">
        <v>327</v>
      </c>
      <c r="C37" s="65">
        <f>C33-(C35+C36)</f>
        <v>0</v>
      </c>
      <c r="D37" s="65">
        <f>D33-(D35+D36)</f>
        <v>0</v>
      </c>
      <c r="E37" s="65">
        <f>E33-(E35+E36)</f>
        <v>0</v>
      </c>
      <c r="F37" s="65">
        <f>F33-(F35+F36)</f>
        <v>0</v>
      </c>
      <c r="G37" s="65">
        <f>G33-(G35+G36)</f>
        <v>0</v>
      </c>
      <c r="H37" s="64">
        <f>SUM(D37:G37)</f>
        <v>0</v>
      </c>
      <c r="I37" s="64"/>
      <c r="J37" s="65">
        <f>J33-(J35+J36)</f>
        <v>0</v>
      </c>
      <c r="K37" s="65">
        <f>K33-(K35+K36)</f>
        <v>0</v>
      </c>
      <c r="L37" s="65">
        <f>L33-(L35+L36)</f>
        <v>0</v>
      </c>
      <c r="M37" s="65">
        <f>M33-(M35+M36)</f>
        <v>0</v>
      </c>
      <c r="N37" s="64">
        <f>SUM(J37:M37)</f>
        <v>0</v>
      </c>
      <c r="O37" s="64"/>
      <c r="P37" s="65">
        <f>P33-(P35+P36)</f>
        <v>0</v>
      </c>
      <c r="Q37" s="65">
        <f>Q33-(Q35+Q36)</f>
        <v>0</v>
      </c>
      <c r="R37" s="65">
        <f>R33-(R35+R36)</f>
        <v>0</v>
      </c>
      <c r="S37" s="65">
        <f>S33-(S35+S36)</f>
        <v>0</v>
      </c>
      <c r="T37" s="65">
        <f>SUM(P37:S37)</f>
        <v>0</v>
      </c>
      <c r="U37" s="64"/>
      <c r="V37" s="65">
        <f>V33-(V35+V36)</f>
        <v>0</v>
      </c>
      <c r="W37" s="65">
        <f>W33-(W35+W36)</f>
        <v>0</v>
      </c>
      <c r="X37" s="65">
        <f>X33-(X35+X36)</f>
        <v>0</v>
      </c>
      <c r="Y37" s="65">
        <f>Y33-(Y35+Y36)</f>
        <v>0</v>
      </c>
      <c r="Z37" s="64">
        <f>SUM(V37:Y37)</f>
        <v>0</v>
      </c>
      <c r="AA37" s="64"/>
      <c r="AB37" s="62">
        <f>+Z37+T37+N37+H37</f>
        <v>0</v>
      </c>
      <c r="AC37" s="65">
        <f t="shared" ref="AC37:AH37" si="14">AC33-(AC35+AC36)</f>
        <v>0</v>
      </c>
      <c r="AD37" s="65">
        <f t="shared" si="14"/>
        <v>0</v>
      </c>
      <c r="AE37" s="65">
        <f t="shared" si="14"/>
        <v>0</v>
      </c>
      <c r="AF37" s="65">
        <f t="shared" si="14"/>
        <v>0</v>
      </c>
      <c r="AG37" s="65">
        <f t="shared" si="14"/>
        <v>0</v>
      </c>
      <c r="AH37" s="65">
        <f t="shared" si="14"/>
        <v>0</v>
      </c>
      <c r="AI37" s="62"/>
      <c r="AJ37" s="62">
        <f>SUM(AC37:AH37)</f>
        <v>0</v>
      </c>
    </row>
    <row r="38" spans="2:36" x14ac:dyDescent="0.25">
      <c r="C38" s="62"/>
      <c r="D38" s="65"/>
      <c r="E38" s="65"/>
      <c r="F38" s="65"/>
      <c r="G38" s="65"/>
      <c r="H38" s="64"/>
      <c r="I38" s="64"/>
      <c r="J38" s="65"/>
      <c r="K38" s="65"/>
      <c r="L38" s="65"/>
      <c r="M38" s="65"/>
      <c r="N38" s="64"/>
      <c r="O38" s="64"/>
      <c r="P38" s="65"/>
      <c r="Q38" s="65"/>
      <c r="R38" s="65"/>
      <c r="S38" s="65"/>
      <c r="T38" s="65"/>
      <c r="U38" s="64"/>
      <c r="V38" s="65"/>
      <c r="W38" s="65"/>
      <c r="X38" s="65"/>
      <c r="Y38" s="65"/>
      <c r="Z38" s="64"/>
      <c r="AA38" s="64"/>
      <c r="AB38" s="62"/>
      <c r="AC38" s="65"/>
      <c r="AD38" s="65"/>
      <c r="AE38" s="65"/>
      <c r="AF38" s="65"/>
      <c r="AG38" s="65"/>
      <c r="AH38" s="65"/>
      <c r="AI38" s="62"/>
      <c r="AJ38" s="62"/>
    </row>
    <row r="39" spans="2:36" s="75" customFormat="1" x14ac:dyDescent="0.25">
      <c r="B39" s="75" t="s">
        <v>328</v>
      </c>
      <c r="C39" s="78">
        <v>0</v>
      </c>
      <c r="D39" s="78">
        <v>0</v>
      </c>
      <c r="E39" s="78">
        <v>0</v>
      </c>
      <c r="F39" s="78">
        <v>0</v>
      </c>
      <c r="G39" s="78">
        <v>0</v>
      </c>
      <c r="H39" s="77">
        <f>SUM(D39:G39)</f>
        <v>0</v>
      </c>
      <c r="I39" s="77"/>
      <c r="J39" s="78">
        <v>0</v>
      </c>
      <c r="K39" s="78">
        <v>0</v>
      </c>
      <c r="L39" s="78">
        <v>0</v>
      </c>
      <c r="M39" s="78">
        <v>0</v>
      </c>
      <c r="N39" s="77">
        <f>SUM(J39:M39)</f>
        <v>0</v>
      </c>
      <c r="O39" s="77"/>
      <c r="P39" s="78">
        <v>0</v>
      </c>
      <c r="Q39" s="78">
        <v>0</v>
      </c>
      <c r="R39" s="78">
        <v>0</v>
      </c>
      <c r="S39" s="78">
        <v>0</v>
      </c>
      <c r="T39" s="77">
        <f>SUM(P39:S39)</f>
        <v>0</v>
      </c>
      <c r="U39" s="77"/>
      <c r="V39" s="78">
        <v>0</v>
      </c>
      <c r="W39" s="78">
        <v>0</v>
      </c>
      <c r="X39" s="78">
        <v>0</v>
      </c>
      <c r="Y39" s="78">
        <v>0</v>
      </c>
      <c r="Z39" s="77">
        <f>SUM(V39:Y39)</f>
        <v>0</v>
      </c>
      <c r="AA39" s="77"/>
      <c r="AB39" s="76">
        <f>+Z39+T39+N39+H39</f>
        <v>0</v>
      </c>
      <c r="AC39" s="78">
        <v>0</v>
      </c>
      <c r="AD39" s="78">
        <v>0</v>
      </c>
      <c r="AE39" s="78">
        <v>0</v>
      </c>
      <c r="AF39" s="78">
        <v>0</v>
      </c>
      <c r="AG39" s="78">
        <v>0</v>
      </c>
      <c r="AH39" s="78">
        <v>0</v>
      </c>
      <c r="AI39" s="76"/>
      <c r="AJ39" s="76">
        <f>SUM(AC39:AH39)</f>
        <v>0</v>
      </c>
    </row>
    <row r="40" spans="2:36" s="75" customFormat="1" x14ac:dyDescent="0.25">
      <c r="B40" s="75" t="s">
        <v>329</v>
      </c>
      <c r="C40" s="78">
        <v>0</v>
      </c>
      <c r="D40" s="78">
        <v>0</v>
      </c>
      <c r="E40" s="78">
        <v>0</v>
      </c>
      <c r="F40" s="78">
        <v>0</v>
      </c>
      <c r="G40" s="78">
        <v>0</v>
      </c>
      <c r="H40" s="77">
        <f>SUM(D40:G40)</f>
        <v>0</v>
      </c>
      <c r="I40" s="77"/>
      <c r="J40" s="78">
        <v>0</v>
      </c>
      <c r="K40" s="78">
        <v>0</v>
      </c>
      <c r="L40" s="78">
        <v>0</v>
      </c>
      <c r="M40" s="78">
        <v>0</v>
      </c>
      <c r="N40" s="77">
        <f>SUM(J40:M40)</f>
        <v>0</v>
      </c>
      <c r="O40" s="77"/>
      <c r="P40" s="78">
        <v>0</v>
      </c>
      <c r="Q40" s="78">
        <v>0</v>
      </c>
      <c r="R40" s="78">
        <v>0</v>
      </c>
      <c r="S40" s="78">
        <v>0</v>
      </c>
      <c r="T40" s="77">
        <f>SUM(P40:S40)</f>
        <v>0</v>
      </c>
      <c r="U40" s="77"/>
      <c r="V40" s="78">
        <v>0</v>
      </c>
      <c r="W40" s="78">
        <v>0</v>
      </c>
      <c r="X40" s="78">
        <v>0</v>
      </c>
      <c r="Y40" s="78">
        <v>0</v>
      </c>
      <c r="Z40" s="77">
        <f>SUM(V40:Y40)</f>
        <v>0</v>
      </c>
      <c r="AA40" s="77"/>
      <c r="AB40" s="76">
        <f>+Z40+T40+N40+H40</f>
        <v>0</v>
      </c>
      <c r="AC40" s="78">
        <v>0</v>
      </c>
      <c r="AD40" s="78">
        <v>0</v>
      </c>
      <c r="AE40" s="78">
        <v>0</v>
      </c>
      <c r="AF40" s="78">
        <v>0</v>
      </c>
      <c r="AG40" s="78">
        <v>0</v>
      </c>
      <c r="AH40" s="78">
        <v>0</v>
      </c>
      <c r="AI40" s="76"/>
      <c r="AJ40" s="76">
        <f>SUM(AC40:AH40)</f>
        <v>0</v>
      </c>
    </row>
    <row r="41" spans="2:36" x14ac:dyDescent="0.25">
      <c r="B41" s="75" t="s">
        <v>330</v>
      </c>
      <c r="C41" s="74">
        <v>0</v>
      </c>
      <c r="D41" s="74">
        <v>0</v>
      </c>
      <c r="E41" s="74">
        <v>0</v>
      </c>
      <c r="F41" s="74">
        <v>0</v>
      </c>
      <c r="G41" s="74">
        <v>0</v>
      </c>
      <c r="H41" s="64">
        <f>SUM(D41:G41)</f>
        <v>0</v>
      </c>
      <c r="I41" s="64"/>
      <c r="J41" s="74">
        <v>0</v>
      </c>
      <c r="K41" s="74">
        <v>0</v>
      </c>
      <c r="L41" s="74">
        <v>0</v>
      </c>
      <c r="M41" s="74">
        <v>0</v>
      </c>
      <c r="N41" s="64">
        <f>SUM(J41:M41)</f>
        <v>0</v>
      </c>
      <c r="O41" s="64"/>
      <c r="P41" s="74">
        <v>0</v>
      </c>
      <c r="Q41" s="74">
        <v>0</v>
      </c>
      <c r="R41" s="74">
        <v>0</v>
      </c>
      <c r="S41" s="74">
        <v>0</v>
      </c>
      <c r="T41" s="65">
        <f>SUM(P41:S41)</f>
        <v>0</v>
      </c>
      <c r="U41" s="64"/>
      <c r="V41" s="74">
        <v>0</v>
      </c>
      <c r="W41" s="74">
        <v>0</v>
      </c>
      <c r="X41" s="74">
        <v>0</v>
      </c>
      <c r="Y41" s="74">
        <v>0</v>
      </c>
      <c r="Z41" s="64">
        <f>SUM(V41:Y41)</f>
        <v>0</v>
      </c>
      <c r="AA41" s="64"/>
      <c r="AB41" s="62">
        <f>+Z41+T41+N41+H41</f>
        <v>0</v>
      </c>
      <c r="AC41" s="74">
        <v>0</v>
      </c>
      <c r="AD41" s="74">
        <v>0</v>
      </c>
      <c r="AE41" s="74">
        <v>0</v>
      </c>
      <c r="AF41" s="74">
        <v>0</v>
      </c>
      <c r="AG41" s="74">
        <v>0</v>
      </c>
      <c r="AH41" s="74">
        <v>0</v>
      </c>
      <c r="AI41" s="62"/>
      <c r="AJ41" s="62">
        <f>SUM(AC41:AH41)</f>
        <v>0</v>
      </c>
    </row>
    <row r="42" spans="2:36" s="75" customFormat="1" x14ac:dyDescent="0.25">
      <c r="B42" s="75" t="s">
        <v>331</v>
      </c>
      <c r="C42" s="77">
        <f>+C37-(C39+C40+C41)</f>
        <v>0</v>
      </c>
      <c r="D42" s="77">
        <f>+D37-(D39+D40+D41)</f>
        <v>0</v>
      </c>
      <c r="E42" s="77">
        <f>+E37-(E39+E40+E41)</f>
        <v>0</v>
      </c>
      <c r="F42" s="77">
        <f>+F37-(F39+F40+F41)</f>
        <v>0</v>
      </c>
      <c r="G42" s="77">
        <f>+G37-(G39+G40+G41)</f>
        <v>0</v>
      </c>
      <c r="H42" s="64">
        <f>SUM(D42:G42)</f>
        <v>0</v>
      </c>
      <c r="I42" s="77"/>
      <c r="J42" s="77">
        <f>+J37-(J39+J40+J41)</f>
        <v>0</v>
      </c>
      <c r="K42" s="77">
        <f>+K37-(K39+K40+K41)</f>
        <v>0</v>
      </c>
      <c r="L42" s="77">
        <f>+L37-(L39+L40+L41)</f>
        <v>0</v>
      </c>
      <c r="M42" s="77">
        <f>+M37-(M39+M40+M41)</f>
        <v>0</v>
      </c>
      <c r="N42" s="64">
        <f>SUM(J42:M42)</f>
        <v>0</v>
      </c>
      <c r="O42" s="77"/>
      <c r="P42" s="77">
        <f>+P37-(P39+P40+P41)</f>
        <v>0</v>
      </c>
      <c r="Q42" s="77">
        <f>+Q37-(Q39+Q40+Q41)</f>
        <v>0</v>
      </c>
      <c r="R42" s="77">
        <f>+R37-(R39+R40+R41)</f>
        <v>0</v>
      </c>
      <c r="S42" s="77">
        <f>+S37-(S39+S40+S41)</f>
        <v>0</v>
      </c>
      <c r="T42" s="65">
        <f>SUM(P42:S42)</f>
        <v>0</v>
      </c>
      <c r="U42" s="77"/>
      <c r="V42" s="77">
        <f>+V37-(V39+V40+V41)</f>
        <v>0</v>
      </c>
      <c r="W42" s="77">
        <f>+W37-(W39+W40+W41)</f>
        <v>0</v>
      </c>
      <c r="X42" s="77">
        <f>+X37-(X39+X40+X41)</f>
        <v>0</v>
      </c>
      <c r="Y42" s="77">
        <f>+Y37-(Y39+Y40+Y41)</f>
        <v>0</v>
      </c>
      <c r="Z42" s="64">
        <f>SUM(V42:Y42)</f>
        <v>0</v>
      </c>
      <c r="AA42" s="77"/>
      <c r="AB42" s="77">
        <f t="shared" ref="AB42:AH42" si="15">+AB37-(AB39+AB40+AB41)</f>
        <v>0</v>
      </c>
      <c r="AC42" s="77">
        <f t="shared" si="15"/>
        <v>0</v>
      </c>
      <c r="AD42" s="77">
        <f t="shared" si="15"/>
        <v>0</v>
      </c>
      <c r="AE42" s="77">
        <f t="shared" si="15"/>
        <v>0</v>
      </c>
      <c r="AF42" s="77">
        <f t="shared" si="15"/>
        <v>0</v>
      </c>
      <c r="AG42" s="77">
        <f t="shared" si="15"/>
        <v>0</v>
      </c>
      <c r="AH42" s="77">
        <f t="shared" si="15"/>
        <v>0</v>
      </c>
      <c r="AI42" s="76"/>
      <c r="AJ42" s="76">
        <f>SUM(AC42:AH42)</f>
        <v>0</v>
      </c>
    </row>
    <row r="43" spans="2:36" x14ac:dyDescent="0.25">
      <c r="C43" s="62"/>
      <c r="D43" s="62"/>
      <c r="E43" s="62"/>
      <c r="F43" s="62"/>
      <c r="G43" s="62"/>
      <c r="H43" s="64"/>
      <c r="I43" s="64"/>
      <c r="J43" s="62"/>
      <c r="K43" s="62"/>
      <c r="L43" s="62"/>
      <c r="M43" s="62"/>
      <c r="N43" s="64"/>
      <c r="O43" s="64"/>
      <c r="P43" s="62"/>
      <c r="Q43" s="62"/>
      <c r="R43" s="62"/>
      <c r="S43" s="62"/>
      <c r="T43" s="65"/>
      <c r="U43" s="64"/>
      <c r="V43" s="62"/>
      <c r="W43" s="62"/>
      <c r="X43" s="62"/>
      <c r="Y43" s="62"/>
      <c r="Z43" s="64"/>
      <c r="AA43" s="64"/>
      <c r="AB43" s="62"/>
      <c r="AC43" s="62"/>
      <c r="AD43" s="62"/>
      <c r="AE43" s="62"/>
      <c r="AF43" s="62"/>
      <c r="AG43" s="62"/>
      <c r="AH43" s="62"/>
      <c r="AI43" s="62"/>
      <c r="AJ43" s="62"/>
    </row>
    <row r="44" spans="2:36" x14ac:dyDescent="0.25">
      <c r="B44" s="57" t="s">
        <v>332</v>
      </c>
      <c r="C44" s="74">
        <v>0</v>
      </c>
      <c r="D44" s="74">
        <v>0</v>
      </c>
      <c r="E44" s="74">
        <v>0</v>
      </c>
      <c r="F44" s="74">
        <v>0</v>
      </c>
      <c r="G44" s="74">
        <v>0</v>
      </c>
      <c r="H44" s="64">
        <f>SUM(D44:G44)</f>
        <v>0</v>
      </c>
      <c r="I44" s="64"/>
      <c r="J44" s="74">
        <v>0</v>
      </c>
      <c r="K44" s="74">
        <v>0</v>
      </c>
      <c r="L44" s="74">
        <v>0</v>
      </c>
      <c r="M44" s="74">
        <v>0</v>
      </c>
      <c r="N44" s="64">
        <f>SUM(J44:M44)</f>
        <v>0</v>
      </c>
      <c r="O44" s="64"/>
      <c r="P44" s="74">
        <v>0</v>
      </c>
      <c r="Q44" s="74">
        <v>0</v>
      </c>
      <c r="R44" s="74">
        <v>0</v>
      </c>
      <c r="S44" s="74">
        <v>0</v>
      </c>
      <c r="T44" s="65">
        <f>SUM(P44:S44)</f>
        <v>0</v>
      </c>
      <c r="U44" s="64"/>
      <c r="V44" s="74">
        <v>0</v>
      </c>
      <c r="W44" s="74">
        <v>0</v>
      </c>
      <c r="X44" s="74">
        <v>0</v>
      </c>
      <c r="Y44" s="74">
        <v>0</v>
      </c>
      <c r="Z44" s="64">
        <f>SUM(V44:Y44)</f>
        <v>0</v>
      </c>
      <c r="AA44" s="64"/>
      <c r="AB44" s="62">
        <f>+Z44+T44+N44+H44</f>
        <v>0</v>
      </c>
      <c r="AC44" s="74">
        <v>0</v>
      </c>
      <c r="AD44" s="74">
        <v>0</v>
      </c>
      <c r="AE44" s="74">
        <v>0</v>
      </c>
      <c r="AF44" s="74">
        <v>0</v>
      </c>
      <c r="AG44" s="74">
        <v>0</v>
      </c>
      <c r="AH44" s="74">
        <v>0</v>
      </c>
      <c r="AI44" s="62"/>
      <c r="AJ44" s="62">
        <f>SUM(AC44:AH44)</f>
        <v>0</v>
      </c>
    </row>
    <row r="45" spans="2:36" x14ac:dyDescent="0.25">
      <c r="B45" s="57" t="s">
        <v>333</v>
      </c>
      <c r="C45" s="65">
        <f t="shared" ref="C45:H45" si="16">+C42+C44</f>
        <v>0</v>
      </c>
      <c r="D45" s="65">
        <f t="shared" si="16"/>
        <v>0</v>
      </c>
      <c r="E45" s="65">
        <f t="shared" si="16"/>
        <v>0</v>
      </c>
      <c r="F45" s="65">
        <f t="shared" si="16"/>
        <v>0</v>
      </c>
      <c r="G45" s="65">
        <f t="shared" si="16"/>
        <v>0</v>
      </c>
      <c r="H45" s="65">
        <f t="shared" si="16"/>
        <v>0</v>
      </c>
      <c r="I45" s="65"/>
      <c r="J45" s="65">
        <f>+J42+J44</f>
        <v>0</v>
      </c>
      <c r="K45" s="65">
        <f>+K42+K44</f>
        <v>0</v>
      </c>
      <c r="L45" s="65">
        <f>+L42+L44</f>
        <v>0</v>
      </c>
      <c r="M45" s="65">
        <f>+M42+M44</f>
        <v>0</v>
      </c>
      <c r="N45" s="65">
        <f>+N42+N44</f>
        <v>0</v>
      </c>
      <c r="O45" s="65"/>
      <c r="P45" s="65">
        <f>+P42+P44</f>
        <v>0</v>
      </c>
      <c r="Q45" s="65">
        <f>+Q42+Q44</f>
        <v>0</v>
      </c>
      <c r="R45" s="65">
        <f>+R42+R44</f>
        <v>0</v>
      </c>
      <c r="S45" s="65">
        <f>+S42+S44</f>
        <v>0</v>
      </c>
      <c r="T45" s="65">
        <f>+T42+T44</f>
        <v>0</v>
      </c>
      <c r="U45" s="65"/>
      <c r="V45" s="65">
        <f>+V42+V44</f>
        <v>0</v>
      </c>
      <c r="W45" s="65">
        <f>+W42+W44</f>
        <v>0</v>
      </c>
      <c r="X45" s="65">
        <f>+X42+X44</f>
        <v>0</v>
      </c>
      <c r="Y45" s="65">
        <f>+Y42+Y44</f>
        <v>0</v>
      </c>
      <c r="Z45" s="65">
        <f>+Z42+Z44</f>
        <v>0</v>
      </c>
      <c r="AA45" s="65"/>
      <c r="AB45" s="65">
        <f t="shared" ref="AB45:AH45" si="17">+AB42+AB44</f>
        <v>0</v>
      </c>
      <c r="AC45" s="65">
        <f t="shared" si="17"/>
        <v>0</v>
      </c>
      <c r="AD45" s="65">
        <f t="shared" si="17"/>
        <v>0</v>
      </c>
      <c r="AE45" s="65">
        <f t="shared" si="17"/>
        <v>0</v>
      </c>
      <c r="AF45" s="65">
        <f t="shared" si="17"/>
        <v>0</v>
      </c>
      <c r="AG45" s="65">
        <f t="shared" si="17"/>
        <v>0</v>
      </c>
      <c r="AH45" s="65">
        <f t="shared" si="17"/>
        <v>0</v>
      </c>
      <c r="AI45" s="65"/>
      <c r="AJ45" s="65">
        <f>+AJ42+AJ44</f>
        <v>0</v>
      </c>
    </row>
    <row r="46" spans="2:36" x14ac:dyDescent="0.25">
      <c r="C46" s="62"/>
      <c r="D46" s="62"/>
      <c r="E46" s="62"/>
      <c r="F46" s="62"/>
      <c r="G46" s="62"/>
      <c r="H46" s="64"/>
      <c r="I46" s="64"/>
      <c r="J46" s="62"/>
      <c r="K46" s="62"/>
      <c r="L46" s="62"/>
      <c r="M46" s="62"/>
      <c r="N46" s="64"/>
      <c r="O46" s="64"/>
      <c r="P46" s="62"/>
      <c r="Q46" s="62"/>
      <c r="R46" s="62"/>
      <c r="S46" s="62"/>
      <c r="T46" s="65"/>
      <c r="U46" s="64"/>
      <c r="V46" s="62"/>
      <c r="W46" s="62"/>
      <c r="X46" s="62"/>
      <c r="Y46" s="62"/>
      <c r="Z46" s="64"/>
      <c r="AA46" s="64"/>
      <c r="AB46" s="62"/>
      <c r="AC46" s="62"/>
      <c r="AD46" s="62"/>
      <c r="AE46" s="62"/>
      <c r="AF46" s="62"/>
      <c r="AG46" s="62"/>
      <c r="AH46" s="62"/>
      <c r="AI46" s="62"/>
      <c r="AJ46" s="62"/>
    </row>
    <row r="47" spans="2:36" x14ac:dyDescent="0.25">
      <c r="B47" s="57" t="s">
        <v>334</v>
      </c>
      <c r="C47" s="74">
        <v>0</v>
      </c>
      <c r="D47" s="74">
        <v>0</v>
      </c>
      <c r="E47" s="74">
        <v>0</v>
      </c>
      <c r="F47" s="74">
        <v>0</v>
      </c>
      <c r="G47" s="74">
        <v>0</v>
      </c>
      <c r="H47" s="64">
        <f>SUM(D47:G47)</f>
        <v>0</v>
      </c>
      <c r="I47" s="64"/>
      <c r="J47" s="74">
        <v>0</v>
      </c>
      <c r="K47" s="74">
        <v>0</v>
      </c>
      <c r="L47" s="74">
        <v>0</v>
      </c>
      <c r="M47" s="74">
        <v>0</v>
      </c>
      <c r="N47" s="64">
        <f>SUM(J47:M47)</f>
        <v>0</v>
      </c>
      <c r="O47" s="64"/>
      <c r="P47" s="74">
        <v>0</v>
      </c>
      <c r="Q47" s="74">
        <v>0</v>
      </c>
      <c r="R47" s="74">
        <v>0</v>
      </c>
      <c r="S47" s="74">
        <v>0</v>
      </c>
      <c r="T47" s="65">
        <f>SUM(P47:S47)</f>
        <v>0</v>
      </c>
      <c r="U47" s="64"/>
      <c r="V47" s="74">
        <v>0</v>
      </c>
      <c r="W47" s="74">
        <v>0</v>
      </c>
      <c r="X47" s="74">
        <v>0</v>
      </c>
      <c r="Y47" s="74">
        <v>0</v>
      </c>
      <c r="Z47" s="64">
        <f>SUM(V47:Y47)</f>
        <v>0</v>
      </c>
      <c r="AA47" s="64"/>
      <c r="AB47" s="62">
        <f>+Z47+T47+N47+H47</f>
        <v>0</v>
      </c>
      <c r="AC47" s="74">
        <v>0</v>
      </c>
      <c r="AD47" s="74">
        <v>0</v>
      </c>
      <c r="AE47" s="74">
        <v>0</v>
      </c>
      <c r="AF47" s="74">
        <v>0</v>
      </c>
      <c r="AG47" s="74">
        <v>0</v>
      </c>
      <c r="AH47" s="74">
        <v>0</v>
      </c>
      <c r="AI47" s="62"/>
      <c r="AJ47" s="62">
        <f>SUM(AC47:AH47)</f>
        <v>0</v>
      </c>
    </row>
    <row r="48" spans="2:36" x14ac:dyDescent="0.25">
      <c r="B48" s="73" t="s">
        <v>335</v>
      </c>
      <c r="C48" s="69">
        <f>+C45-C47</f>
        <v>0</v>
      </c>
      <c r="D48" s="69">
        <f>+D45-D47</f>
        <v>0</v>
      </c>
      <c r="E48" s="69">
        <f>+E45-E47</f>
        <v>0</v>
      </c>
      <c r="F48" s="69">
        <f>+F45-F47</f>
        <v>0</v>
      </c>
      <c r="G48" s="69">
        <f>+G45-G47</f>
        <v>0</v>
      </c>
      <c r="H48" s="70">
        <f>SUM(D48:G48)</f>
        <v>0</v>
      </c>
      <c r="I48" s="71"/>
      <c r="J48" s="69">
        <f>+J45-J47</f>
        <v>0</v>
      </c>
      <c r="K48" s="69">
        <f>+K45-K47</f>
        <v>0</v>
      </c>
      <c r="L48" s="69">
        <f>+L45-L47</f>
        <v>0</v>
      </c>
      <c r="M48" s="69">
        <f>+M45-M47</f>
        <v>0</v>
      </c>
      <c r="N48" s="70">
        <f>SUM(J48:M48)</f>
        <v>0</v>
      </c>
      <c r="O48" s="71"/>
      <c r="P48" s="69">
        <f>+P45-P47</f>
        <v>0</v>
      </c>
      <c r="Q48" s="69">
        <f>+Q45-Q47</f>
        <v>0</v>
      </c>
      <c r="R48" s="69">
        <f>+R45-R47</f>
        <v>0</v>
      </c>
      <c r="S48" s="69">
        <f>+S45-S47</f>
        <v>0</v>
      </c>
      <c r="T48" s="72">
        <f>SUM(P48:S48)</f>
        <v>0</v>
      </c>
      <c r="U48" s="71"/>
      <c r="V48" s="69">
        <f>+V45-V47</f>
        <v>0</v>
      </c>
      <c r="W48" s="69">
        <f>+W45-W47</f>
        <v>0</v>
      </c>
      <c r="X48" s="69">
        <f>+X45-X47</f>
        <v>0</v>
      </c>
      <c r="Y48" s="69">
        <f>+Y45-Y47</f>
        <v>0</v>
      </c>
      <c r="Z48" s="70">
        <f>SUM(V48:Y48)</f>
        <v>0</v>
      </c>
      <c r="AA48" s="70"/>
      <c r="AB48" s="68">
        <f>+Z48+T48+N48+H48</f>
        <v>0</v>
      </c>
      <c r="AC48" s="69">
        <f t="shared" ref="AC48:AH48" si="18">+AC45-AC47</f>
        <v>0</v>
      </c>
      <c r="AD48" s="69">
        <f t="shared" si="18"/>
        <v>0</v>
      </c>
      <c r="AE48" s="69">
        <f t="shared" si="18"/>
        <v>0</v>
      </c>
      <c r="AF48" s="69">
        <f t="shared" si="18"/>
        <v>0</v>
      </c>
      <c r="AG48" s="69">
        <f t="shared" si="18"/>
        <v>0</v>
      </c>
      <c r="AH48" s="69">
        <f t="shared" si="18"/>
        <v>0</v>
      </c>
      <c r="AI48" s="68"/>
      <c r="AJ48" s="68">
        <f>SUM(AC48:AH48)</f>
        <v>0</v>
      </c>
    </row>
    <row r="49" spans="2:36" x14ac:dyDescent="0.25">
      <c r="B49" s="67"/>
      <c r="C49" s="66"/>
      <c r="D49" s="65"/>
      <c r="E49" s="63"/>
      <c r="F49" s="63"/>
      <c r="G49" s="63"/>
      <c r="H49" s="64"/>
      <c r="I49" s="64"/>
      <c r="J49" s="63"/>
      <c r="K49" s="63"/>
      <c r="L49" s="63"/>
      <c r="M49" s="63"/>
      <c r="N49" s="64"/>
      <c r="O49" s="64"/>
      <c r="P49" s="63"/>
      <c r="Q49" s="63"/>
      <c r="R49" s="63"/>
      <c r="S49" s="63"/>
      <c r="T49" s="63"/>
      <c r="U49" s="64"/>
      <c r="V49" s="63"/>
      <c r="W49" s="63"/>
      <c r="X49" s="63"/>
      <c r="Y49" s="63"/>
      <c r="Z49" s="64"/>
      <c r="AA49" s="64"/>
      <c r="AB49" s="62"/>
      <c r="AC49" s="63"/>
      <c r="AD49" s="63"/>
      <c r="AE49" s="63"/>
      <c r="AF49" s="63"/>
      <c r="AG49" s="63"/>
      <c r="AH49" s="63"/>
      <c r="AI49" s="62"/>
      <c r="AJ49" s="62"/>
    </row>
    <row r="50" spans="2:36" x14ac:dyDescent="0.25">
      <c r="C50" s="62"/>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2"/>
      <c r="AJ50" s="62"/>
    </row>
    <row r="51" spans="2:36" x14ac:dyDescent="0.25">
      <c r="C51" s="62"/>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2"/>
      <c r="AJ51" s="62"/>
    </row>
    <row r="52" spans="2:36" x14ac:dyDescent="0.25">
      <c r="D52" s="60"/>
      <c r="E52" s="61"/>
      <c r="F52" s="61"/>
      <c r="G52" s="61"/>
      <c r="H52" s="61"/>
      <c r="I52" s="61"/>
      <c r="J52" s="61"/>
      <c r="K52" s="61"/>
      <c r="L52" s="61"/>
      <c r="M52" s="61"/>
      <c r="N52" s="61"/>
      <c r="O52" s="61"/>
      <c r="P52" s="61"/>
      <c r="Q52" s="61"/>
      <c r="R52" s="61"/>
      <c r="S52" s="61"/>
      <c r="T52" s="61"/>
      <c r="U52" s="61"/>
      <c r="V52" s="61"/>
      <c r="W52" s="61"/>
      <c r="X52" s="61"/>
      <c r="Y52" s="61"/>
      <c r="Z52" s="60"/>
      <c r="AA52" s="60"/>
      <c r="AB52" s="60"/>
      <c r="AC52" s="60"/>
      <c r="AD52" s="60"/>
      <c r="AE52" s="60"/>
      <c r="AF52" s="60"/>
      <c r="AG52" s="60"/>
      <c r="AH52" s="60"/>
    </row>
    <row r="53" spans="2:36" x14ac:dyDescent="0.25">
      <c r="D53" s="60"/>
      <c r="E53" s="61"/>
      <c r="F53" s="61"/>
      <c r="G53" s="61"/>
      <c r="H53" s="61"/>
      <c r="I53" s="61"/>
      <c r="J53" s="61"/>
      <c r="K53" s="61"/>
      <c r="L53" s="61"/>
      <c r="M53" s="61"/>
      <c r="N53" s="61"/>
      <c r="O53" s="61"/>
      <c r="P53" s="61"/>
      <c r="Q53" s="61"/>
      <c r="R53" s="61"/>
      <c r="S53" s="61"/>
      <c r="T53" s="61"/>
      <c r="U53" s="61"/>
      <c r="V53" s="61"/>
      <c r="W53" s="61"/>
      <c r="X53" s="61"/>
      <c r="Y53" s="61"/>
      <c r="Z53" s="60"/>
      <c r="AA53" s="60"/>
      <c r="AB53" s="60"/>
      <c r="AC53" s="60"/>
      <c r="AD53" s="60"/>
      <c r="AE53" s="60"/>
      <c r="AF53" s="60"/>
      <c r="AG53" s="60"/>
      <c r="AH53" s="60"/>
    </row>
    <row r="54" spans="2:36" x14ac:dyDescent="0.25">
      <c r="D54" s="60"/>
      <c r="E54" s="61"/>
      <c r="F54" s="61"/>
      <c r="G54" s="61"/>
      <c r="H54" s="61"/>
      <c r="I54" s="61"/>
      <c r="J54" s="61"/>
      <c r="K54" s="61"/>
      <c r="L54" s="61"/>
      <c r="M54" s="61"/>
      <c r="N54" s="61"/>
      <c r="O54" s="61"/>
      <c r="P54" s="61"/>
      <c r="Q54" s="61"/>
      <c r="R54" s="61"/>
      <c r="S54" s="61"/>
      <c r="T54" s="61"/>
      <c r="U54" s="61"/>
      <c r="V54" s="61"/>
      <c r="W54" s="61"/>
      <c r="X54" s="61"/>
      <c r="Y54" s="61"/>
      <c r="Z54" s="60"/>
      <c r="AA54" s="60"/>
      <c r="AB54" s="60"/>
      <c r="AC54" s="60"/>
      <c r="AD54" s="60"/>
      <c r="AE54" s="60"/>
      <c r="AF54" s="60"/>
      <c r="AG54" s="60"/>
      <c r="AH54" s="60"/>
    </row>
    <row r="55" spans="2:36" x14ac:dyDescent="0.25">
      <c r="G55" s="59"/>
      <c r="H55" s="59"/>
      <c r="I55" s="59"/>
      <c r="J55" s="59"/>
      <c r="K55" s="59"/>
      <c r="L55" s="59"/>
      <c r="M55" s="59"/>
      <c r="N55" s="59"/>
      <c r="O55" s="59"/>
      <c r="P55" s="59"/>
    </row>
    <row r="56" spans="2:36" x14ac:dyDescent="0.25">
      <c r="G56" s="59"/>
      <c r="H56" s="59"/>
      <c r="I56" s="59"/>
      <c r="J56" s="59"/>
      <c r="K56" s="59"/>
      <c r="L56" s="59"/>
      <c r="M56" s="59"/>
      <c r="N56" s="59"/>
      <c r="O56" s="59"/>
      <c r="P56" s="59"/>
    </row>
  </sheetData>
  <mergeCells count="6">
    <mergeCell ref="D2:AB2"/>
    <mergeCell ref="AC2:AJ2"/>
    <mergeCell ref="D4:H4"/>
    <mergeCell ref="J4:N4"/>
    <mergeCell ref="P4:T4"/>
    <mergeCell ref="V4:Z4"/>
  </mergeCells>
  <pageMargins left="0.70866141732283472" right="0.70866141732283472" top="0.74803149606299213" bottom="0.74803149606299213" header="0.31496062992125984" footer="0.31496062992125984"/>
  <pageSetup paperSize="9" scale="35" fitToHeight="0" orientation="landscape" r:id="rId1"/>
  <headerFooter>
    <oddFooter>&amp;LFinancieel model innovatiekrediet&amp;CWinst- en verliesrekening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A246-5AEA-4AEF-B72F-C9DB21F68D20}">
  <sheetPr>
    <pageSetUpPr fitToPage="1"/>
  </sheetPr>
  <dimension ref="B1:M84"/>
  <sheetViews>
    <sheetView showGridLines="0" zoomScale="90" zoomScaleNormal="90" workbookViewId="0">
      <pane xSplit="2" ySplit="4" topLeftCell="C5" activePane="bottomRight" state="frozen"/>
      <selection pane="topRight" activeCell="G31" sqref="G31"/>
      <selection pane="bottomLeft" activeCell="G31" sqref="G31"/>
      <selection pane="bottomRight" activeCell="G31" sqref="G31"/>
    </sheetView>
  </sheetViews>
  <sheetFormatPr defaultColWidth="12.7109375" defaultRowHeight="15" x14ac:dyDescent="0.25"/>
  <cols>
    <col min="1" max="1" width="4.7109375" style="92" customWidth="1"/>
    <col min="2" max="2" width="70.42578125" style="92" customWidth="1"/>
    <col min="3" max="16384" width="12.7109375" style="92"/>
  </cols>
  <sheetData>
    <row r="1" spans="2:13" ht="15" customHeight="1" x14ac:dyDescent="0.25"/>
    <row r="2" spans="2:13" ht="15.75" x14ac:dyDescent="0.25">
      <c r="B2" s="114" t="s">
        <v>336</v>
      </c>
      <c r="C2" s="113"/>
      <c r="D2" s="756" t="s">
        <v>270</v>
      </c>
      <c r="E2" s="757"/>
      <c r="F2" s="757"/>
      <c r="G2" s="758"/>
      <c r="H2" s="755" t="s">
        <v>337</v>
      </c>
      <c r="I2" s="755"/>
      <c r="J2" s="755"/>
      <c r="K2" s="755"/>
      <c r="L2" s="755"/>
      <c r="M2" s="755"/>
    </row>
    <row r="3" spans="2:13" s="86" customFormat="1" x14ac:dyDescent="0.25">
      <c r="B3" s="57" t="s">
        <v>272</v>
      </c>
    </row>
    <row r="4" spans="2:13" x14ac:dyDescent="0.25">
      <c r="C4" s="95" t="s">
        <v>273</v>
      </c>
      <c r="D4" s="95" t="s">
        <v>338</v>
      </c>
      <c r="E4" s="95" t="s">
        <v>275</v>
      </c>
      <c r="F4" s="95" t="s">
        <v>276</v>
      </c>
      <c r="G4" s="95" t="s">
        <v>277</v>
      </c>
      <c r="H4" s="95" t="s">
        <v>295</v>
      </c>
      <c r="I4" s="95" t="s">
        <v>296</v>
      </c>
      <c r="J4" s="95" t="s">
        <v>297</v>
      </c>
      <c r="K4" s="95" t="s">
        <v>298</v>
      </c>
      <c r="L4" s="95" t="s">
        <v>299</v>
      </c>
      <c r="M4" s="95" t="s">
        <v>300</v>
      </c>
    </row>
    <row r="5" spans="2:13" x14ac:dyDescent="0.25">
      <c r="B5" s="94"/>
      <c r="C5" s="104"/>
      <c r="D5" s="104"/>
      <c r="E5" s="104"/>
      <c r="F5" s="104"/>
      <c r="G5" s="104"/>
      <c r="H5" s="104"/>
      <c r="I5" s="104"/>
      <c r="J5" s="104"/>
      <c r="K5" s="104"/>
      <c r="L5" s="104"/>
      <c r="M5" s="104"/>
    </row>
    <row r="6" spans="2:13" x14ac:dyDescent="0.25">
      <c r="B6" s="111" t="s">
        <v>339</v>
      </c>
      <c r="C6" s="112"/>
      <c r="D6" s="112"/>
      <c r="E6" s="112"/>
      <c r="F6" s="112"/>
      <c r="G6" s="112"/>
      <c r="H6" s="112"/>
      <c r="I6" s="112"/>
      <c r="J6" s="112"/>
      <c r="K6" s="112"/>
      <c r="L6" s="112"/>
      <c r="M6" s="112"/>
    </row>
    <row r="7" spans="2:13" x14ac:dyDescent="0.25">
      <c r="B7" s="92" t="s">
        <v>340</v>
      </c>
      <c r="C7" s="105">
        <v>0</v>
      </c>
      <c r="D7" s="105">
        <v>0</v>
      </c>
      <c r="E7" s="105">
        <v>0</v>
      </c>
      <c r="F7" s="105">
        <v>0</v>
      </c>
      <c r="G7" s="105">
        <v>0</v>
      </c>
      <c r="H7" s="105">
        <v>0</v>
      </c>
      <c r="I7" s="105">
        <v>0</v>
      </c>
      <c r="J7" s="105">
        <v>0</v>
      </c>
      <c r="K7" s="105">
        <v>0</v>
      </c>
      <c r="L7" s="105">
        <v>0</v>
      </c>
      <c r="M7" s="105">
        <v>0</v>
      </c>
    </row>
    <row r="8" spans="2:13" x14ac:dyDescent="0.25">
      <c r="B8" s="92" t="s">
        <v>341</v>
      </c>
      <c r="C8" s="105">
        <v>0</v>
      </c>
      <c r="D8" s="105">
        <v>0</v>
      </c>
      <c r="E8" s="105">
        <v>0</v>
      </c>
      <c r="F8" s="105">
        <v>0</v>
      </c>
      <c r="G8" s="105">
        <v>0</v>
      </c>
      <c r="H8" s="105">
        <v>0</v>
      </c>
      <c r="I8" s="105">
        <v>0</v>
      </c>
      <c r="J8" s="105">
        <v>0</v>
      </c>
      <c r="K8" s="105">
        <v>0</v>
      </c>
      <c r="L8" s="105">
        <v>0</v>
      </c>
      <c r="M8" s="105">
        <v>0</v>
      </c>
    </row>
    <row r="9" spans="2:13" x14ac:dyDescent="0.25">
      <c r="B9" s="94" t="s">
        <v>342</v>
      </c>
      <c r="C9" s="96">
        <f t="shared" ref="C9:M9" si="0">SUM(C7:C8)</f>
        <v>0</v>
      </c>
      <c r="D9" s="96">
        <f t="shared" si="0"/>
        <v>0</v>
      </c>
      <c r="E9" s="96">
        <f t="shared" si="0"/>
        <v>0</v>
      </c>
      <c r="F9" s="96">
        <f t="shared" si="0"/>
        <v>0</v>
      </c>
      <c r="G9" s="96">
        <f t="shared" si="0"/>
        <v>0</v>
      </c>
      <c r="H9" s="96">
        <f t="shared" si="0"/>
        <v>0</v>
      </c>
      <c r="I9" s="96">
        <f t="shared" si="0"/>
        <v>0</v>
      </c>
      <c r="J9" s="96">
        <f t="shared" si="0"/>
        <v>0</v>
      </c>
      <c r="K9" s="96">
        <f t="shared" si="0"/>
        <v>0</v>
      </c>
      <c r="L9" s="96">
        <f t="shared" si="0"/>
        <v>0</v>
      </c>
      <c r="M9" s="96">
        <f t="shared" si="0"/>
        <v>0</v>
      </c>
    </row>
    <row r="10" spans="2:13" x14ac:dyDescent="0.25">
      <c r="B10" s="94"/>
      <c r="C10" s="104"/>
      <c r="D10" s="104"/>
      <c r="E10" s="104"/>
      <c r="F10" s="104"/>
      <c r="G10" s="104"/>
      <c r="H10" s="104"/>
      <c r="I10" s="104"/>
      <c r="J10" s="104"/>
      <c r="K10" s="104"/>
      <c r="L10" s="104"/>
      <c r="M10" s="104"/>
    </row>
    <row r="11" spans="2:13" x14ac:dyDescent="0.25">
      <c r="B11" s="111" t="s">
        <v>343</v>
      </c>
      <c r="C11" s="104"/>
      <c r="D11" s="104"/>
      <c r="E11" s="104"/>
      <c r="F11" s="104"/>
      <c r="G11" s="104"/>
      <c r="H11" s="104"/>
      <c r="I11" s="104"/>
      <c r="J11" s="104"/>
      <c r="K11" s="104"/>
      <c r="L11" s="104"/>
      <c r="M11" s="104"/>
    </row>
    <row r="12" spans="2:13" x14ac:dyDescent="0.25">
      <c r="B12" s="92" t="s">
        <v>344</v>
      </c>
      <c r="C12" s="105">
        <v>0</v>
      </c>
      <c r="D12" s="105">
        <v>0</v>
      </c>
      <c r="E12" s="105">
        <v>0</v>
      </c>
      <c r="F12" s="105">
        <v>0</v>
      </c>
      <c r="G12" s="105">
        <v>0</v>
      </c>
      <c r="H12" s="105">
        <v>0</v>
      </c>
      <c r="I12" s="105">
        <v>0</v>
      </c>
      <c r="J12" s="105">
        <v>0</v>
      </c>
      <c r="K12" s="105">
        <v>0</v>
      </c>
      <c r="L12" s="105">
        <v>0</v>
      </c>
      <c r="M12" s="105">
        <v>0</v>
      </c>
    </row>
    <row r="13" spans="2:13" x14ac:dyDescent="0.25">
      <c r="B13" s="92" t="s">
        <v>345</v>
      </c>
      <c r="C13" s="105">
        <v>0</v>
      </c>
      <c r="D13" s="105">
        <v>0</v>
      </c>
      <c r="E13" s="105">
        <v>0</v>
      </c>
      <c r="F13" s="105">
        <v>0</v>
      </c>
      <c r="G13" s="105">
        <v>0</v>
      </c>
      <c r="H13" s="105">
        <v>0</v>
      </c>
      <c r="I13" s="105">
        <v>0</v>
      </c>
      <c r="J13" s="105">
        <v>0</v>
      </c>
      <c r="K13" s="105">
        <v>0</v>
      </c>
      <c r="L13" s="105">
        <v>0</v>
      </c>
      <c r="M13" s="105">
        <v>0</v>
      </c>
    </row>
    <row r="14" spans="2:13" x14ac:dyDescent="0.25">
      <c r="B14" s="94" t="s">
        <v>346</v>
      </c>
      <c r="C14" s="96">
        <f t="shared" ref="C14:M14" si="1">SUM(C12:C13)</f>
        <v>0</v>
      </c>
      <c r="D14" s="96">
        <f t="shared" si="1"/>
        <v>0</v>
      </c>
      <c r="E14" s="96">
        <f t="shared" si="1"/>
        <v>0</v>
      </c>
      <c r="F14" s="96">
        <f t="shared" si="1"/>
        <v>0</v>
      </c>
      <c r="G14" s="96">
        <f t="shared" si="1"/>
        <v>0</v>
      </c>
      <c r="H14" s="96">
        <f t="shared" si="1"/>
        <v>0</v>
      </c>
      <c r="I14" s="96">
        <f t="shared" si="1"/>
        <v>0</v>
      </c>
      <c r="J14" s="96">
        <f t="shared" si="1"/>
        <v>0</v>
      </c>
      <c r="K14" s="96">
        <f t="shared" si="1"/>
        <v>0</v>
      </c>
      <c r="L14" s="96">
        <f t="shared" si="1"/>
        <v>0</v>
      </c>
      <c r="M14" s="96">
        <f t="shared" si="1"/>
        <v>0</v>
      </c>
    </row>
    <row r="15" spans="2:13" x14ac:dyDescent="0.25">
      <c r="B15" s="94"/>
      <c r="C15" s="104"/>
      <c r="D15" s="104"/>
      <c r="E15" s="104"/>
      <c r="F15" s="104"/>
      <c r="G15" s="104"/>
      <c r="H15" s="104"/>
      <c r="I15" s="104"/>
      <c r="J15" s="104"/>
      <c r="K15" s="104"/>
      <c r="L15" s="104"/>
      <c r="M15" s="104"/>
    </row>
    <row r="16" spans="2:13" x14ac:dyDescent="0.25">
      <c r="B16" s="111" t="s">
        <v>347</v>
      </c>
      <c r="C16" s="104"/>
      <c r="D16" s="104"/>
      <c r="E16" s="104"/>
      <c r="F16" s="104"/>
      <c r="G16" s="104"/>
      <c r="H16" s="104"/>
      <c r="I16" s="104"/>
      <c r="J16" s="104"/>
      <c r="K16" s="104"/>
      <c r="L16" s="104"/>
      <c r="M16" s="104"/>
    </row>
    <row r="17" spans="2:13" x14ac:dyDescent="0.25">
      <c r="B17" s="92" t="s">
        <v>348</v>
      </c>
      <c r="C17" s="105">
        <v>0</v>
      </c>
      <c r="D17" s="105">
        <v>0</v>
      </c>
      <c r="E17" s="105">
        <v>0</v>
      </c>
      <c r="F17" s="105">
        <v>0</v>
      </c>
      <c r="G17" s="105">
        <v>0</v>
      </c>
      <c r="H17" s="105">
        <v>0</v>
      </c>
      <c r="I17" s="105">
        <v>0</v>
      </c>
      <c r="J17" s="105">
        <v>0</v>
      </c>
      <c r="K17" s="105">
        <v>0</v>
      </c>
      <c r="L17" s="105">
        <v>0</v>
      </c>
      <c r="M17" s="105">
        <v>0</v>
      </c>
    </row>
    <row r="18" spans="2:13" x14ac:dyDescent="0.25">
      <c r="B18" s="92" t="s">
        <v>349</v>
      </c>
      <c r="C18" s="105">
        <v>0</v>
      </c>
      <c r="D18" s="105">
        <v>0</v>
      </c>
      <c r="E18" s="105">
        <v>0</v>
      </c>
      <c r="F18" s="105">
        <v>0</v>
      </c>
      <c r="G18" s="105">
        <v>0</v>
      </c>
      <c r="H18" s="105">
        <v>0</v>
      </c>
      <c r="I18" s="105">
        <v>0</v>
      </c>
      <c r="J18" s="105">
        <v>0</v>
      </c>
      <c r="K18" s="105">
        <v>0</v>
      </c>
      <c r="L18" s="105">
        <v>0</v>
      </c>
      <c r="M18" s="105">
        <v>0</v>
      </c>
    </row>
    <row r="19" spans="2:13" x14ac:dyDescent="0.25">
      <c r="B19" s="94" t="s">
        <v>350</v>
      </c>
      <c r="C19" s="110">
        <f t="shared" ref="C19:M19" si="2">SUM(C17:C18)</f>
        <v>0</v>
      </c>
      <c r="D19" s="110">
        <f t="shared" si="2"/>
        <v>0</v>
      </c>
      <c r="E19" s="110">
        <f t="shared" si="2"/>
        <v>0</v>
      </c>
      <c r="F19" s="110">
        <f t="shared" si="2"/>
        <v>0</v>
      </c>
      <c r="G19" s="110">
        <f t="shared" si="2"/>
        <v>0</v>
      </c>
      <c r="H19" s="110">
        <f t="shared" si="2"/>
        <v>0</v>
      </c>
      <c r="I19" s="110">
        <f t="shared" si="2"/>
        <v>0</v>
      </c>
      <c r="J19" s="110">
        <f t="shared" si="2"/>
        <v>0</v>
      </c>
      <c r="K19" s="110">
        <f t="shared" si="2"/>
        <v>0</v>
      </c>
      <c r="L19" s="110">
        <f t="shared" si="2"/>
        <v>0</v>
      </c>
      <c r="M19" s="110">
        <f t="shared" si="2"/>
        <v>0</v>
      </c>
    </row>
    <row r="20" spans="2:13" x14ac:dyDescent="0.25">
      <c r="C20" s="104"/>
      <c r="D20" s="104"/>
      <c r="E20" s="104"/>
      <c r="F20" s="104"/>
      <c r="G20" s="104"/>
      <c r="H20" s="104"/>
      <c r="I20" s="104"/>
      <c r="J20" s="104"/>
      <c r="K20" s="104"/>
      <c r="L20" s="104"/>
      <c r="M20" s="104"/>
    </row>
    <row r="21" spans="2:13" x14ac:dyDescent="0.25">
      <c r="B21" s="94" t="s">
        <v>351</v>
      </c>
      <c r="C21" s="96">
        <f t="shared" ref="C21:M21" si="3">+C19+C14+C9</f>
        <v>0</v>
      </c>
      <c r="D21" s="96">
        <f t="shared" si="3"/>
        <v>0</v>
      </c>
      <c r="E21" s="96">
        <f t="shared" si="3"/>
        <v>0</v>
      </c>
      <c r="F21" s="96">
        <f t="shared" si="3"/>
        <v>0</v>
      </c>
      <c r="G21" s="96">
        <f t="shared" si="3"/>
        <v>0</v>
      </c>
      <c r="H21" s="96">
        <f t="shared" si="3"/>
        <v>0</v>
      </c>
      <c r="I21" s="96">
        <f t="shared" si="3"/>
        <v>0</v>
      </c>
      <c r="J21" s="96">
        <f t="shared" si="3"/>
        <v>0</v>
      </c>
      <c r="K21" s="96">
        <f t="shared" si="3"/>
        <v>0</v>
      </c>
      <c r="L21" s="96">
        <f t="shared" si="3"/>
        <v>0</v>
      </c>
      <c r="M21" s="96">
        <f t="shared" si="3"/>
        <v>0</v>
      </c>
    </row>
    <row r="22" spans="2:13" x14ac:dyDescent="0.25">
      <c r="C22" s="104"/>
      <c r="D22" s="104"/>
      <c r="E22" s="104"/>
      <c r="F22" s="104"/>
      <c r="G22" s="104"/>
      <c r="H22" s="104"/>
      <c r="I22" s="104"/>
      <c r="J22" s="104"/>
      <c r="K22" s="104"/>
      <c r="L22" s="104"/>
      <c r="M22" s="104"/>
    </row>
    <row r="23" spans="2:13" x14ac:dyDescent="0.25">
      <c r="B23" s="106" t="s">
        <v>352</v>
      </c>
      <c r="C23" s="104"/>
      <c r="D23" s="104"/>
      <c r="E23" s="104"/>
      <c r="F23" s="104"/>
      <c r="G23" s="104"/>
      <c r="H23" s="104"/>
      <c r="I23" s="104"/>
      <c r="J23" s="104"/>
      <c r="K23" s="104"/>
      <c r="L23" s="104"/>
      <c r="M23" s="104"/>
    </row>
    <row r="24" spans="2:13" x14ac:dyDescent="0.25">
      <c r="B24" s="92" t="s">
        <v>353</v>
      </c>
      <c r="C24" s="105">
        <v>0</v>
      </c>
      <c r="D24" s="105">
        <v>0</v>
      </c>
      <c r="E24" s="105">
        <v>0</v>
      </c>
      <c r="F24" s="105">
        <v>0</v>
      </c>
      <c r="G24" s="105">
        <v>0</v>
      </c>
      <c r="H24" s="105">
        <v>0</v>
      </c>
      <c r="I24" s="105">
        <v>0</v>
      </c>
      <c r="J24" s="105">
        <v>0</v>
      </c>
      <c r="K24" s="105">
        <v>0</v>
      </c>
      <c r="L24" s="105">
        <v>0</v>
      </c>
      <c r="M24" s="105">
        <v>0</v>
      </c>
    </row>
    <row r="25" spans="2:13" x14ac:dyDescent="0.25">
      <c r="B25" s="94" t="s">
        <v>354</v>
      </c>
      <c r="C25" s="96">
        <f t="shared" ref="C25:M25" si="4">SUM(C24:C24)</f>
        <v>0</v>
      </c>
      <c r="D25" s="96">
        <f t="shared" si="4"/>
        <v>0</v>
      </c>
      <c r="E25" s="96">
        <f t="shared" si="4"/>
        <v>0</v>
      </c>
      <c r="F25" s="96">
        <f t="shared" si="4"/>
        <v>0</v>
      </c>
      <c r="G25" s="96">
        <f t="shared" si="4"/>
        <v>0</v>
      </c>
      <c r="H25" s="96">
        <f t="shared" si="4"/>
        <v>0</v>
      </c>
      <c r="I25" s="96">
        <f t="shared" si="4"/>
        <v>0</v>
      </c>
      <c r="J25" s="96">
        <f t="shared" si="4"/>
        <v>0</v>
      </c>
      <c r="K25" s="96">
        <f t="shared" si="4"/>
        <v>0</v>
      </c>
      <c r="L25" s="96">
        <f t="shared" si="4"/>
        <v>0</v>
      </c>
      <c r="M25" s="96">
        <f t="shared" si="4"/>
        <v>0</v>
      </c>
    </row>
    <row r="26" spans="2:13" x14ac:dyDescent="0.25">
      <c r="C26" s="104"/>
      <c r="D26" s="104"/>
      <c r="E26" s="104"/>
      <c r="F26" s="104"/>
      <c r="G26" s="104"/>
      <c r="H26" s="104"/>
      <c r="I26" s="104"/>
      <c r="J26" s="104"/>
      <c r="K26" s="104"/>
      <c r="L26" s="104"/>
      <c r="M26" s="104"/>
    </row>
    <row r="27" spans="2:13" x14ac:dyDescent="0.25">
      <c r="B27" s="106" t="s">
        <v>355</v>
      </c>
      <c r="C27" s="104"/>
      <c r="D27" s="104"/>
      <c r="E27" s="104"/>
      <c r="F27" s="104"/>
      <c r="G27" s="104"/>
      <c r="H27" s="104"/>
      <c r="I27" s="104"/>
      <c r="J27" s="104"/>
      <c r="K27" s="104"/>
      <c r="L27" s="104"/>
      <c r="M27" s="104"/>
    </row>
    <row r="28" spans="2:13" x14ac:dyDescent="0.25">
      <c r="B28" s="92" t="s">
        <v>356</v>
      </c>
      <c r="C28" s="105">
        <v>0</v>
      </c>
      <c r="D28" s="105">
        <v>0</v>
      </c>
      <c r="E28" s="105">
        <v>0</v>
      </c>
      <c r="F28" s="105">
        <v>0</v>
      </c>
      <c r="G28" s="105">
        <v>0</v>
      </c>
      <c r="H28" s="105">
        <v>0</v>
      </c>
      <c r="I28" s="105">
        <v>0</v>
      </c>
      <c r="J28" s="105">
        <v>0</v>
      </c>
      <c r="K28" s="105">
        <v>0</v>
      </c>
      <c r="L28" s="105">
        <v>0</v>
      </c>
      <c r="M28" s="105">
        <v>0</v>
      </c>
    </row>
    <row r="29" spans="2:13" x14ac:dyDescent="0.25">
      <c r="B29" s="92" t="s">
        <v>357</v>
      </c>
      <c r="C29" s="105">
        <v>0</v>
      </c>
      <c r="D29" s="105">
        <v>0</v>
      </c>
      <c r="E29" s="105">
        <v>0</v>
      </c>
      <c r="F29" s="105">
        <v>0</v>
      </c>
      <c r="G29" s="105">
        <v>0</v>
      </c>
      <c r="H29" s="105">
        <v>0</v>
      </c>
      <c r="I29" s="105">
        <v>0</v>
      </c>
      <c r="J29" s="105">
        <v>0</v>
      </c>
      <c r="K29" s="105">
        <v>0</v>
      </c>
      <c r="L29" s="105">
        <v>0</v>
      </c>
      <c r="M29" s="105">
        <v>0</v>
      </c>
    </row>
    <row r="30" spans="2:13" x14ac:dyDescent="0.25">
      <c r="B30" s="92" t="s">
        <v>358</v>
      </c>
      <c r="C30" s="105">
        <v>0</v>
      </c>
      <c r="D30" s="105">
        <v>0</v>
      </c>
      <c r="E30" s="105">
        <v>0</v>
      </c>
      <c r="F30" s="105">
        <v>0</v>
      </c>
      <c r="G30" s="105">
        <v>0</v>
      </c>
      <c r="H30" s="105">
        <v>0</v>
      </c>
      <c r="I30" s="105">
        <v>0</v>
      </c>
      <c r="J30" s="105">
        <v>0</v>
      </c>
      <c r="K30" s="105">
        <v>0</v>
      </c>
      <c r="L30" s="105">
        <v>0</v>
      </c>
      <c r="M30" s="105">
        <v>0</v>
      </c>
    </row>
    <row r="31" spans="2:13" x14ac:dyDescent="0.25">
      <c r="B31" s="94" t="s">
        <v>359</v>
      </c>
      <c r="C31" s="96">
        <f t="shared" ref="C31:M31" si="5">SUM(C28:C30)</f>
        <v>0</v>
      </c>
      <c r="D31" s="96">
        <f t="shared" si="5"/>
        <v>0</v>
      </c>
      <c r="E31" s="96">
        <f t="shared" si="5"/>
        <v>0</v>
      </c>
      <c r="F31" s="96">
        <f t="shared" si="5"/>
        <v>0</v>
      </c>
      <c r="G31" s="96">
        <f t="shared" si="5"/>
        <v>0</v>
      </c>
      <c r="H31" s="96">
        <f t="shared" si="5"/>
        <v>0</v>
      </c>
      <c r="I31" s="96">
        <f t="shared" si="5"/>
        <v>0</v>
      </c>
      <c r="J31" s="96">
        <f t="shared" si="5"/>
        <v>0</v>
      </c>
      <c r="K31" s="96">
        <f t="shared" si="5"/>
        <v>0</v>
      </c>
      <c r="L31" s="96">
        <f t="shared" si="5"/>
        <v>0</v>
      </c>
      <c r="M31" s="96">
        <f t="shared" si="5"/>
        <v>0</v>
      </c>
    </row>
    <row r="32" spans="2:13" x14ac:dyDescent="0.25">
      <c r="C32" s="104"/>
      <c r="D32" s="104"/>
      <c r="E32" s="104"/>
      <c r="F32" s="104"/>
      <c r="G32" s="104"/>
      <c r="H32" s="104"/>
      <c r="I32" s="104"/>
      <c r="J32" s="104"/>
      <c r="K32" s="104"/>
      <c r="L32" s="104"/>
      <c r="M32" s="104"/>
    </row>
    <row r="33" spans="2:13" x14ac:dyDescent="0.25">
      <c r="B33" s="106" t="s">
        <v>360</v>
      </c>
      <c r="C33" s="104"/>
      <c r="D33" s="104"/>
      <c r="E33" s="104"/>
      <c r="F33" s="104"/>
      <c r="G33" s="104"/>
      <c r="H33" s="104"/>
      <c r="I33" s="104"/>
      <c r="J33" s="104"/>
      <c r="K33" s="104"/>
      <c r="L33" s="104"/>
      <c r="M33" s="104"/>
    </row>
    <row r="34" spans="2:13" x14ac:dyDescent="0.25">
      <c r="B34" s="92" t="s">
        <v>361</v>
      </c>
      <c r="C34" s="105">
        <v>0</v>
      </c>
      <c r="D34" s="105">
        <v>0</v>
      </c>
      <c r="E34" s="105">
        <v>0</v>
      </c>
      <c r="F34" s="105">
        <v>0</v>
      </c>
      <c r="G34" s="105">
        <v>0</v>
      </c>
      <c r="H34" s="105">
        <v>0</v>
      </c>
      <c r="I34" s="105">
        <v>0</v>
      </c>
      <c r="J34" s="105">
        <v>0</v>
      </c>
      <c r="K34" s="105">
        <v>0</v>
      </c>
      <c r="L34" s="105">
        <v>0</v>
      </c>
      <c r="M34" s="105">
        <v>0</v>
      </c>
    </row>
    <row r="35" spans="2:13" x14ac:dyDescent="0.25">
      <c r="B35" s="94" t="s">
        <v>362</v>
      </c>
      <c r="C35" s="96">
        <f t="shared" ref="C35:M35" si="6">SUM(C34:C34)</f>
        <v>0</v>
      </c>
      <c r="D35" s="96">
        <f t="shared" si="6"/>
        <v>0</v>
      </c>
      <c r="E35" s="96">
        <f t="shared" si="6"/>
        <v>0</v>
      </c>
      <c r="F35" s="96">
        <f t="shared" si="6"/>
        <v>0</v>
      </c>
      <c r="G35" s="96">
        <f t="shared" si="6"/>
        <v>0</v>
      </c>
      <c r="H35" s="96">
        <f t="shared" si="6"/>
        <v>0</v>
      </c>
      <c r="I35" s="96">
        <f t="shared" si="6"/>
        <v>0</v>
      </c>
      <c r="J35" s="96">
        <f t="shared" si="6"/>
        <v>0</v>
      </c>
      <c r="K35" s="96">
        <f t="shared" si="6"/>
        <v>0</v>
      </c>
      <c r="L35" s="96">
        <f t="shared" si="6"/>
        <v>0</v>
      </c>
      <c r="M35" s="96">
        <f t="shared" si="6"/>
        <v>0</v>
      </c>
    </row>
    <row r="36" spans="2:13" x14ac:dyDescent="0.25">
      <c r="B36" s="94"/>
      <c r="C36" s="104"/>
      <c r="D36" s="104"/>
      <c r="E36" s="104"/>
      <c r="F36" s="104"/>
      <c r="G36" s="104"/>
      <c r="H36" s="104"/>
      <c r="I36" s="104"/>
      <c r="J36" s="104"/>
      <c r="K36" s="104"/>
      <c r="L36" s="104"/>
      <c r="M36" s="104"/>
    </row>
    <row r="37" spans="2:13" x14ac:dyDescent="0.25">
      <c r="B37" s="94" t="s">
        <v>363</v>
      </c>
      <c r="C37" s="96">
        <f t="shared" ref="C37:M37" si="7">+C35+C31+C25</f>
        <v>0</v>
      </c>
      <c r="D37" s="96">
        <f t="shared" si="7"/>
        <v>0</v>
      </c>
      <c r="E37" s="96">
        <f t="shared" si="7"/>
        <v>0</v>
      </c>
      <c r="F37" s="96">
        <f t="shared" si="7"/>
        <v>0</v>
      </c>
      <c r="G37" s="96">
        <f t="shared" si="7"/>
        <v>0</v>
      </c>
      <c r="H37" s="96">
        <f t="shared" si="7"/>
        <v>0</v>
      </c>
      <c r="I37" s="96">
        <f t="shared" si="7"/>
        <v>0</v>
      </c>
      <c r="J37" s="96">
        <f t="shared" si="7"/>
        <v>0</v>
      </c>
      <c r="K37" s="96">
        <f t="shared" si="7"/>
        <v>0</v>
      </c>
      <c r="L37" s="96">
        <f t="shared" si="7"/>
        <v>0</v>
      </c>
      <c r="M37" s="96">
        <f t="shared" si="7"/>
        <v>0</v>
      </c>
    </row>
    <row r="38" spans="2:13" x14ac:dyDescent="0.25">
      <c r="C38" s="104"/>
      <c r="D38" s="104"/>
      <c r="E38" s="104"/>
      <c r="F38" s="104"/>
      <c r="G38" s="104"/>
      <c r="H38" s="104"/>
      <c r="I38" s="104"/>
      <c r="J38" s="104"/>
      <c r="K38" s="104"/>
      <c r="L38" s="104"/>
      <c r="M38" s="104"/>
    </row>
    <row r="39" spans="2:13" x14ac:dyDescent="0.25">
      <c r="B39" s="103" t="s">
        <v>364</v>
      </c>
      <c r="C39" s="102">
        <f t="shared" ref="C39:M39" si="8">+C37+C21</f>
        <v>0</v>
      </c>
      <c r="D39" s="102">
        <f t="shared" si="8"/>
        <v>0</v>
      </c>
      <c r="E39" s="102">
        <f t="shared" si="8"/>
        <v>0</v>
      </c>
      <c r="F39" s="102">
        <f t="shared" si="8"/>
        <v>0</v>
      </c>
      <c r="G39" s="102">
        <f t="shared" si="8"/>
        <v>0</v>
      </c>
      <c r="H39" s="102">
        <f t="shared" si="8"/>
        <v>0</v>
      </c>
      <c r="I39" s="102">
        <f t="shared" si="8"/>
        <v>0</v>
      </c>
      <c r="J39" s="102">
        <f t="shared" si="8"/>
        <v>0</v>
      </c>
      <c r="K39" s="102">
        <f t="shared" si="8"/>
        <v>0</v>
      </c>
      <c r="L39" s="102">
        <f t="shared" si="8"/>
        <v>0</v>
      </c>
      <c r="M39" s="102">
        <f t="shared" si="8"/>
        <v>0</v>
      </c>
    </row>
    <row r="40" spans="2:13" x14ac:dyDescent="0.25">
      <c r="C40" s="104"/>
      <c r="D40" s="104"/>
      <c r="E40" s="104"/>
      <c r="F40" s="104"/>
      <c r="G40" s="104"/>
      <c r="H40" s="104"/>
      <c r="I40" s="104"/>
      <c r="J40" s="104"/>
      <c r="K40" s="104"/>
      <c r="L40" s="104"/>
      <c r="M40" s="104"/>
    </row>
    <row r="41" spans="2:13" x14ac:dyDescent="0.25">
      <c r="B41" s="106" t="s">
        <v>365</v>
      </c>
      <c r="C41" s="104"/>
      <c r="D41" s="104"/>
      <c r="E41" s="104"/>
      <c r="F41" s="104"/>
      <c r="G41" s="104"/>
      <c r="H41" s="104"/>
      <c r="I41" s="104"/>
      <c r="J41" s="104"/>
      <c r="K41" s="104"/>
      <c r="L41" s="104"/>
      <c r="M41" s="104"/>
    </row>
    <row r="42" spans="2:13" x14ac:dyDescent="0.25">
      <c r="B42" s="92" t="s">
        <v>366</v>
      </c>
      <c r="C42" s="105">
        <v>0</v>
      </c>
      <c r="D42" s="105">
        <v>0</v>
      </c>
      <c r="E42" s="105">
        <v>0</v>
      </c>
      <c r="F42" s="105">
        <v>0</v>
      </c>
      <c r="G42" s="105">
        <v>0</v>
      </c>
      <c r="H42" s="105">
        <v>0</v>
      </c>
      <c r="I42" s="105">
        <v>0</v>
      </c>
      <c r="J42" s="105">
        <v>0</v>
      </c>
      <c r="K42" s="105">
        <v>0</v>
      </c>
      <c r="L42" s="105">
        <v>0</v>
      </c>
      <c r="M42" s="105">
        <v>0</v>
      </c>
    </row>
    <row r="43" spans="2:13" x14ac:dyDescent="0.25">
      <c r="B43" s="92" t="s">
        <v>367</v>
      </c>
      <c r="C43" s="105">
        <v>0</v>
      </c>
      <c r="D43" s="105">
        <v>0</v>
      </c>
      <c r="E43" s="105">
        <v>0</v>
      </c>
      <c r="F43" s="105">
        <v>0</v>
      </c>
      <c r="G43" s="105">
        <v>0</v>
      </c>
      <c r="H43" s="105">
        <v>0</v>
      </c>
      <c r="I43" s="105">
        <v>0</v>
      </c>
      <c r="J43" s="105">
        <v>0</v>
      </c>
      <c r="K43" s="105">
        <v>0</v>
      </c>
      <c r="L43" s="105">
        <v>0</v>
      </c>
      <c r="M43" s="105">
        <v>0</v>
      </c>
    </row>
    <row r="44" spans="2:13" x14ac:dyDescent="0.25">
      <c r="B44" s="94" t="s">
        <v>368</v>
      </c>
      <c r="C44" s="96">
        <f t="shared" ref="C44:M44" si="9">SUM(C42:C43)</f>
        <v>0</v>
      </c>
      <c r="D44" s="96">
        <f t="shared" si="9"/>
        <v>0</v>
      </c>
      <c r="E44" s="96">
        <f t="shared" si="9"/>
        <v>0</v>
      </c>
      <c r="F44" s="96">
        <f t="shared" si="9"/>
        <v>0</v>
      </c>
      <c r="G44" s="96">
        <f t="shared" si="9"/>
        <v>0</v>
      </c>
      <c r="H44" s="96">
        <f t="shared" si="9"/>
        <v>0</v>
      </c>
      <c r="I44" s="96">
        <f t="shared" si="9"/>
        <v>0</v>
      </c>
      <c r="J44" s="96">
        <f t="shared" si="9"/>
        <v>0</v>
      </c>
      <c r="K44" s="96">
        <f t="shared" si="9"/>
        <v>0</v>
      </c>
      <c r="L44" s="96">
        <f t="shared" si="9"/>
        <v>0</v>
      </c>
      <c r="M44" s="96">
        <f t="shared" si="9"/>
        <v>0</v>
      </c>
    </row>
    <row r="45" spans="2:13" x14ac:dyDescent="0.25">
      <c r="B45" s="94"/>
      <c r="C45" s="107"/>
      <c r="D45" s="107"/>
      <c r="E45" s="107"/>
      <c r="F45" s="107"/>
      <c r="G45" s="107"/>
      <c r="H45" s="107"/>
      <c r="I45" s="107"/>
      <c r="J45" s="107"/>
      <c r="K45" s="107"/>
      <c r="L45" s="107"/>
      <c r="M45" s="107"/>
    </row>
    <row r="46" spans="2:13" x14ac:dyDescent="0.25">
      <c r="B46" s="106" t="s">
        <v>369</v>
      </c>
      <c r="C46" s="104"/>
      <c r="D46" s="104"/>
      <c r="E46" s="104"/>
      <c r="F46" s="104"/>
      <c r="G46" s="104"/>
      <c r="H46" s="104"/>
      <c r="I46" s="104"/>
      <c r="J46" s="104"/>
      <c r="K46" s="104"/>
      <c r="L46" s="104"/>
      <c r="M46" s="104"/>
    </row>
    <row r="47" spans="2:13" x14ac:dyDescent="0.25">
      <c r="B47" s="92" t="s">
        <v>370</v>
      </c>
      <c r="C47" s="105">
        <v>0</v>
      </c>
      <c r="D47" s="105">
        <v>0</v>
      </c>
      <c r="E47" s="105">
        <v>0</v>
      </c>
      <c r="F47" s="105">
        <v>0</v>
      </c>
      <c r="G47" s="105">
        <v>0</v>
      </c>
      <c r="H47" s="105">
        <v>0</v>
      </c>
      <c r="I47" s="105">
        <v>0</v>
      </c>
      <c r="J47" s="105">
        <v>0</v>
      </c>
      <c r="K47" s="105">
        <v>0</v>
      </c>
      <c r="L47" s="105">
        <v>0</v>
      </c>
      <c r="M47" s="105">
        <v>0</v>
      </c>
    </row>
    <row r="48" spans="2:13" x14ac:dyDescent="0.25">
      <c r="B48" s="94" t="s">
        <v>371</v>
      </c>
      <c r="C48" s="96">
        <f t="shared" ref="C48:M48" si="10">+C47</f>
        <v>0</v>
      </c>
      <c r="D48" s="96">
        <f t="shared" si="10"/>
        <v>0</v>
      </c>
      <c r="E48" s="96">
        <f t="shared" si="10"/>
        <v>0</v>
      </c>
      <c r="F48" s="96">
        <f t="shared" si="10"/>
        <v>0</v>
      </c>
      <c r="G48" s="96">
        <f t="shared" si="10"/>
        <v>0</v>
      </c>
      <c r="H48" s="96">
        <f t="shared" si="10"/>
        <v>0</v>
      </c>
      <c r="I48" s="96">
        <f t="shared" si="10"/>
        <v>0</v>
      </c>
      <c r="J48" s="96">
        <f t="shared" si="10"/>
        <v>0</v>
      </c>
      <c r="K48" s="96">
        <f t="shared" si="10"/>
        <v>0</v>
      </c>
      <c r="L48" s="96">
        <f t="shared" si="10"/>
        <v>0</v>
      </c>
      <c r="M48" s="96">
        <f t="shared" si="10"/>
        <v>0</v>
      </c>
    </row>
    <row r="49" spans="2:13" x14ac:dyDescent="0.25">
      <c r="B49" s="94"/>
      <c r="C49" s="104"/>
      <c r="D49" s="104"/>
      <c r="E49" s="104"/>
      <c r="F49" s="104"/>
      <c r="G49" s="104"/>
      <c r="H49" s="104"/>
      <c r="I49" s="104"/>
      <c r="J49" s="104"/>
      <c r="K49" s="104"/>
      <c r="L49" s="104"/>
      <c r="M49" s="104"/>
    </row>
    <row r="50" spans="2:13" x14ac:dyDescent="0.25">
      <c r="B50" s="106" t="s">
        <v>372</v>
      </c>
      <c r="C50" s="104"/>
      <c r="D50" s="104"/>
      <c r="E50" s="104"/>
      <c r="F50" s="104"/>
      <c r="G50" s="104"/>
      <c r="H50" s="104"/>
      <c r="I50" s="104"/>
      <c r="J50" s="104"/>
      <c r="K50" s="104"/>
      <c r="L50" s="104"/>
      <c r="M50" s="104"/>
    </row>
    <row r="51" spans="2:13" x14ac:dyDescent="0.25">
      <c r="B51" s="92" t="s">
        <v>373</v>
      </c>
      <c r="C51" s="105">
        <v>0</v>
      </c>
      <c r="D51" s="105">
        <v>0</v>
      </c>
      <c r="E51" s="105">
        <v>0</v>
      </c>
      <c r="F51" s="105">
        <v>0</v>
      </c>
      <c r="G51" s="105">
        <v>0</v>
      </c>
      <c r="H51" s="105">
        <v>0</v>
      </c>
      <c r="I51" s="105">
        <v>0</v>
      </c>
      <c r="J51" s="105">
        <v>0</v>
      </c>
      <c r="K51" s="105">
        <v>0</v>
      </c>
      <c r="L51" s="105">
        <v>0</v>
      </c>
      <c r="M51" s="105">
        <v>0</v>
      </c>
    </row>
    <row r="52" spans="2:13" x14ac:dyDescent="0.25">
      <c r="B52" s="94" t="s">
        <v>374</v>
      </c>
      <c r="C52" s="105">
        <v>0</v>
      </c>
      <c r="D52" s="105">
        <v>0</v>
      </c>
      <c r="E52" s="105">
        <v>0</v>
      </c>
      <c r="F52" s="105">
        <v>0</v>
      </c>
      <c r="G52" s="105">
        <v>0</v>
      </c>
      <c r="H52" s="105">
        <v>0</v>
      </c>
      <c r="I52" s="105">
        <v>0</v>
      </c>
      <c r="J52" s="105">
        <v>0</v>
      </c>
      <c r="K52" s="105">
        <v>0</v>
      </c>
      <c r="L52" s="105">
        <v>0</v>
      </c>
      <c r="M52" s="105">
        <v>0</v>
      </c>
    </row>
    <row r="53" spans="2:13" x14ac:dyDescent="0.25">
      <c r="B53" s="92" t="s">
        <v>375</v>
      </c>
      <c r="C53" s="105">
        <v>0</v>
      </c>
      <c r="D53" s="105">
        <v>0</v>
      </c>
      <c r="E53" s="105">
        <v>0</v>
      </c>
      <c r="F53" s="105">
        <v>0</v>
      </c>
      <c r="G53" s="105">
        <v>0</v>
      </c>
      <c r="H53" s="105">
        <v>0</v>
      </c>
      <c r="I53" s="105">
        <v>0</v>
      </c>
      <c r="J53" s="105">
        <v>0</v>
      </c>
      <c r="K53" s="105">
        <v>0</v>
      </c>
      <c r="L53" s="105">
        <v>0</v>
      </c>
      <c r="M53" s="105">
        <v>0</v>
      </c>
    </row>
    <row r="54" spans="2:13" x14ac:dyDescent="0.25">
      <c r="B54" s="109" t="s">
        <v>376</v>
      </c>
      <c r="C54" s="108">
        <v>0</v>
      </c>
      <c r="D54" s="108">
        <f>Liquiditeitsprognose!H32-'Winst- en verliesrekening'!H39-Liquiditeitsprognose!H15-Liquiditeitsprognose!H16</f>
        <v>0</v>
      </c>
      <c r="E54" s="108">
        <f>D54+Liquiditeitsprognose!N32-'Winst- en verliesrekening'!N39-Liquiditeitsprognose!N15-Liquiditeitsprognose!N16</f>
        <v>0</v>
      </c>
      <c r="F54" s="108">
        <f>E54-'Winst- en verliesrekening'!T39+Liquiditeitsprognose!T32-Liquiditeitsprognose!T15-Liquiditeitsprognose!T16</f>
        <v>0</v>
      </c>
      <c r="G54" s="108">
        <f>F54-'Winst- en verliesrekening'!Z39+Liquiditeitsprognose!Z32-Liquiditeitsprognose!Z15-Liquiditeitsprognose!Z16</f>
        <v>0</v>
      </c>
      <c r="H54" s="108">
        <f>G54-'Winst- en verliesrekening'!AC39+Liquiditeitsprognose!AC32-Liquiditeitsprognose!AC15-Liquiditeitsprognose!AC16</f>
        <v>0</v>
      </c>
      <c r="I54" s="108">
        <f>H54-'Winst- en verliesrekening'!AD39+Liquiditeitsprognose!AD32-Liquiditeitsprognose!AD15-Liquiditeitsprognose!AD16</f>
        <v>0</v>
      </c>
      <c r="J54" s="108">
        <f>I54-'Winst- en verliesrekening'!AE39+Liquiditeitsprognose!AE32-Liquiditeitsprognose!AE15-Liquiditeitsprognose!AE16</f>
        <v>0</v>
      </c>
      <c r="K54" s="108">
        <f>J54-'Winst- en verliesrekening'!AF39+Liquiditeitsprognose!AF32-Liquiditeitsprognose!AF15-Liquiditeitsprognose!AF16</f>
        <v>0</v>
      </c>
      <c r="L54" s="108">
        <f>K54-'Winst- en verliesrekening'!AG39+Liquiditeitsprognose!AG32-Liquiditeitsprognose!AG15-Liquiditeitsprognose!AG16</f>
        <v>0</v>
      </c>
      <c r="M54" s="108">
        <f>L54-'Winst- en verliesrekening'!AH39+Liquiditeitsprognose!AH32-Liquiditeitsprognose!AH15-Liquiditeitsprognose!AH16</f>
        <v>0</v>
      </c>
    </row>
    <row r="55" spans="2:13" x14ac:dyDescent="0.25">
      <c r="B55" s="94" t="s">
        <v>377</v>
      </c>
      <c r="C55" s="96">
        <f t="shared" ref="C55:M55" si="11">SUM(C51:C54)</f>
        <v>0</v>
      </c>
      <c r="D55" s="96">
        <f t="shared" si="11"/>
        <v>0</v>
      </c>
      <c r="E55" s="96">
        <f t="shared" si="11"/>
        <v>0</v>
      </c>
      <c r="F55" s="96">
        <f t="shared" si="11"/>
        <v>0</v>
      </c>
      <c r="G55" s="96">
        <f t="shared" si="11"/>
        <v>0</v>
      </c>
      <c r="H55" s="96">
        <f t="shared" si="11"/>
        <v>0</v>
      </c>
      <c r="I55" s="96">
        <f t="shared" si="11"/>
        <v>0</v>
      </c>
      <c r="J55" s="96">
        <f t="shared" si="11"/>
        <v>0</v>
      </c>
      <c r="K55" s="96">
        <f t="shared" si="11"/>
        <v>0</v>
      </c>
      <c r="L55" s="96">
        <f t="shared" si="11"/>
        <v>0</v>
      </c>
      <c r="M55" s="96">
        <f t="shared" si="11"/>
        <v>0</v>
      </c>
    </row>
    <row r="56" spans="2:13" x14ac:dyDescent="0.25">
      <c r="B56" s="94"/>
      <c r="C56" s="107"/>
      <c r="D56" s="107"/>
      <c r="E56" s="107"/>
      <c r="F56" s="107"/>
      <c r="G56" s="107"/>
      <c r="H56" s="107"/>
      <c r="I56" s="107"/>
      <c r="J56" s="107"/>
      <c r="K56" s="107"/>
      <c r="L56" s="107"/>
      <c r="M56" s="107"/>
    </row>
    <row r="57" spans="2:13" x14ac:dyDescent="0.25">
      <c r="B57" s="106" t="s">
        <v>378</v>
      </c>
      <c r="C57" s="104"/>
      <c r="D57" s="104"/>
      <c r="E57" s="104"/>
      <c r="F57" s="104"/>
      <c r="G57" s="104"/>
      <c r="H57" s="104"/>
      <c r="I57" s="104"/>
      <c r="J57" s="104"/>
      <c r="K57" s="104"/>
      <c r="L57" s="104"/>
      <c r="M57" s="104"/>
    </row>
    <row r="58" spans="2:13" x14ac:dyDescent="0.25">
      <c r="B58" s="92" t="s">
        <v>379</v>
      </c>
      <c r="C58" s="105">
        <v>0</v>
      </c>
      <c r="D58" s="105">
        <v>0</v>
      </c>
      <c r="E58" s="105">
        <v>0</v>
      </c>
      <c r="F58" s="105">
        <v>0</v>
      </c>
      <c r="G58" s="105">
        <v>0</v>
      </c>
      <c r="H58" s="105">
        <v>0</v>
      </c>
      <c r="I58" s="105">
        <v>0</v>
      </c>
      <c r="J58" s="105">
        <v>0</v>
      </c>
      <c r="K58" s="105">
        <v>0</v>
      </c>
      <c r="L58" s="105">
        <v>0</v>
      </c>
      <c r="M58" s="105">
        <v>0</v>
      </c>
    </row>
    <row r="59" spans="2:13" x14ac:dyDescent="0.25">
      <c r="B59" s="92" t="s">
        <v>380</v>
      </c>
      <c r="C59" s="105">
        <v>0</v>
      </c>
      <c r="D59" s="105">
        <v>0</v>
      </c>
      <c r="E59" s="105">
        <v>0</v>
      </c>
      <c r="F59" s="105">
        <v>0</v>
      </c>
      <c r="G59" s="105">
        <v>0</v>
      </c>
      <c r="H59" s="105">
        <v>0</v>
      </c>
      <c r="I59" s="105">
        <v>0</v>
      </c>
      <c r="J59" s="105">
        <v>0</v>
      </c>
      <c r="K59" s="105">
        <v>0</v>
      </c>
      <c r="L59" s="105">
        <v>0</v>
      </c>
      <c r="M59" s="105">
        <v>0</v>
      </c>
    </row>
    <row r="60" spans="2:13" x14ac:dyDescent="0.25">
      <c r="B60" s="92" t="s">
        <v>381</v>
      </c>
      <c r="C60" s="105">
        <v>0</v>
      </c>
      <c r="D60" s="105">
        <v>0</v>
      </c>
      <c r="E60" s="105">
        <v>0</v>
      </c>
      <c r="F60" s="105">
        <v>0</v>
      </c>
      <c r="G60" s="105">
        <v>0</v>
      </c>
      <c r="H60" s="105">
        <v>0</v>
      </c>
      <c r="I60" s="105">
        <v>0</v>
      </c>
      <c r="J60" s="105">
        <v>0</v>
      </c>
      <c r="K60" s="105">
        <v>0</v>
      </c>
      <c r="L60" s="105">
        <v>0</v>
      </c>
      <c r="M60" s="105">
        <v>0</v>
      </c>
    </row>
    <row r="61" spans="2:13" x14ac:dyDescent="0.25">
      <c r="B61" s="92" t="s">
        <v>382</v>
      </c>
      <c r="C61" s="105">
        <v>0</v>
      </c>
      <c r="D61" s="105">
        <v>0</v>
      </c>
      <c r="E61" s="105">
        <v>0</v>
      </c>
      <c r="F61" s="105">
        <v>0</v>
      </c>
      <c r="G61" s="105">
        <v>0</v>
      </c>
      <c r="H61" s="105">
        <v>0</v>
      </c>
      <c r="I61" s="105">
        <v>0</v>
      </c>
      <c r="J61" s="105">
        <v>0</v>
      </c>
      <c r="K61" s="105">
        <v>0</v>
      </c>
      <c r="L61" s="105">
        <v>0</v>
      </c>
      <c r="M61" s="105">
        <v>0</v>
      </c>
    </row>
    <row r="62" spans="2:13" x14ac:dyDescent="0.25">
      <c r="B62" s="92" t="s">
        <v>383</v>
      </c>
      <c r="C62" s="105">
        <v>0</v>
      </c>
      <c r="D62" s="105">
        <v>0</v>
      </c>
      <c r="E62" s="105">
        <v>0</v>
      </c>
      <c r="F62" s="105">
        <v>0</v>
      </c>
      <c r="G62" s="105">
        <v>0</v>
      </c>
      <c r="H62" s="105">
        <v>0</v>
      </c>
      <c r="I62" s="105">
        <v>0</v>
      </c>
      <c r="J62" s="105">
        <v>0</v>
      </c>
      <c r="K62" s="105">
        <v>0</v>
      </c>
      <c r="L62" s="105">
        <v>0</v>
      </c>
      <c r="M62" s="105">
        <v>0</v>
      </c>
    </row>
    <row r="63" spans="2:13" x14ac:dyDescent="0.25">
      <c r="B63" s="92" t="s">
        <v>384</v>
      </c>
      <c r="C63" s="105">
        <v>0</v>
      </c>
      <c r="D63" s="105">
        <v>0</v>
      </c>
      <c r="E63" s="105">
        <v>0</v>
      </c>
      <c r="F63" s="105">
        <v>0</v>
      </c>
      <c r="G63" s="105">
        <v>0</v>
      </c>
      <c r="H63" s="105">
        <v>0</v>
      </c>
      <c r="I63" s="105">
        <v>0</v>
      </c>
      <c r="J63" s="105">
        <v>0</v>
      </c>
      <c r="K63" s="105">
        <v>0</v>
      </c>
      <c r="L63" s="105">
        <v>0</v>
      </c>
      <c r="M63" s="105">
        <v>0</v>
      </c>
    </row>
    <row r="64" spans="2:13" x14ac:dyDescent="0.25">
      <c r="B64" s="94" t="s">
        <v>385</v>
      </c>
      <c r="C64" s="96">
        <f t="shared" ref="C64:M64" si="12">SUM(C58:C63)</f>
        <v>0</v>
      </c>
      <c r="D64" s="96">
        <f t="shared" si="12"/>
        <v>0</v>
      </c>
      <c r="E64" s="96">
        <f t="shared" si="12"/>
        <v>0</v>
      </c>
      <c r="F64" s="96">
        <f t="shared" si="12"/>
        <v>0</v>
      </c>
      <c r="G64" s="96">
        <f t="shared" si="12"/>
        <v>0</v>
      </c>
      <c r="H64" s="96">
        <f t="shared" si="12"/>
        <v>0</v>
      </c>
      <c r="I64" s="96">
        <f t="shared" si="12"/>
        <v>0</v>
      </c>
      <c r="J64" s="96">
        <f t="shared" si="12"/>
        <v>0</v>
      </c>
      <c r="K64" s="96">
        <f t="shared" si="12"/>
        <v>0</v>
      </c>
      <c r="L64" s="96">
        <f t="shared" si="12"/>
        <v>0</v>
      </c>
      <c r="M64" s="96">
        <f t="shared" si="12"/>
        <v>0</v>
      </c>
    </row>
    <row r="65" spans="2:13" x14ac:dyDescent="0.25">
      <c r="C65" s="104"/>
      <c r="D65" s="104"/>
      <c r="E65" s="104"/>
      <c r="F65" s="104"/>
      <c r="G65" s="104"/>
      <c r="H65" s="104"/>
      <c r="I65" s="104"/>
      <c r="J65" s="104"/>
      <c r="K65" s="104"/>
      <c r="L65" s="104"/>
      <c r="M65" s="104"/>
    </row>
    <row r="66" spans="2:13" x14ac:dyDescent="0.25">
      <c r="B66" s="103" t="s">
        <v>386</v>
      </c>
      <c r="C66" s="102">
        <f t="shared" ref="C66:M66" si="13">0.0000001+C64+C48+C55+C44</f>
        <v>9.9999999999999995E-8</v>
      </c>
      <c r="D66" s="102">
        <f t="shared" si="13"/>
        <v>9.9999999999999995E-8</v>
      </c>
      <c r="E66" s="102">
        <f t="shared" si="13"/>
        <v>9.9999999999999995E-8</v>
      </c>
      <c r="F66" s="102">
        <f t="shared" si="13"/>
        <v>9.9999999999999995E-8</v>
      </c>
      <c r="G66" s="102">
        <f t="shared" si="13"/>
        <v>9.9999999999999995E-8</v>
      </c>
      <c r="H66" s="102">
        <f t="shared" si="13"/>
        <v>9.9999999999999995E-8</v>
      </c>
      <c r="I66" s="102">
        <f t="shared" si="13"/>
        <v>9.9999999999999995E-8</v>
      </c>
      <c r="J66" s="102">
        <f t="shared" si="13"/>
        <v>9.9999999999999995E-8</v>
      </c>
      <c r="K66" s="102">
        <f t="shared" si="13"/>
        <v>9.9999999999999995E-8</v>
      </c>
      <c r="L66" s="102">
        <f t="shared" si="13"/>
        <v>9.9999999999999995E-8</v>
      </c>
      <c r="M66" s="102">
        <f t="shared" si="13"/>
        <v>9.9999999999999995E-8</v>
      </c>
    </row>
    <row r="67" spans="2:13" x14ac:dyDescent="0.25">
      <c r="B67" s="101"/>
      <c r="C67" s="100"/>
      <c r="D67" s="100"/>
      <c r="E67" s="100"/>
      <c r="F67" s="100"/>
      <c r="G67" s="100"/>
      <c r="H67" s="100"/>
      <c r="I67" s="100"/>
      <c r="J67" s="100"/>
      <c r="K67" s="100"/>
      <c r="L67" s="100"/>
      <c r="M67" s="100"/>
    </row>
    <row r="68" spans="2:13" x14ac:dyDescent="0.25">
      <c r="B68" s="99"/>
      <c r="C68" s="98"/>
      <c r="D68" s="98"/>
      <c r="E68" s="98"/>
      <c r="F68" s="98"/>
      <c r="G68" s="98"/>
      <c r="H68" s="98"/>
      <c r="I68" s="98"/>
      <c r="J68" s="98"/>
      <c r="K68" s="98"/>
      <c r="L68" s="98"/>
      <c r="M68" s="98"/>
    </row>
    <row r="69" spans="2:13" x14ac:dyDescent="0.25">
      <c r="B69" s="92" t="s">
        <v>352</v>
      </c>
      <c r="C69" s="96">
        <f t="shared" ref="C69:M69" si="14">C25</f>
        <v>0</v>
      </c>
      <c r="D69" s="96">
        <f t="shared" si="14"/>
        <v>0</v>
      </c>
      <c r="E69" s="96">
        <f t="shared" si="14"/>
        <v>0</v>
      </c>
      <c r="F69" s="96">
        <f t="shared" si="14"/>
        <v>0</v>
      </c>
      <c r="G69" s="96">
        <f t="shared" si="14"/>
        <v>0</v>
      </c>
      <c r="H69" s="96">
        <f t="shared" si="14"/>
        <v>0</v>
      </c>
      <c r="I69" s="96">
        <f t="shared" si="14"/>
        <v>0</v>
      </c>
      <c r="J69" s="96">
        <f t="shared" si="14"/>
        <v>0</v>
      </c>
      <c r="K69" s="96">
        <f t="shared" si="14"/>
        <v>0</v>
      </c>
      <c r="L69" s="96">
        <f t="shared" si="14"/>
        <v>0</v>
      </c>
      <c r="M69" s="96">
        <f t="shared" si="14"/>
        <v>0</v>
      </c>
    </row>
    <row r="70" spans="2:13" x14ac:dyDescent="0.25">
      <c r="B70" s="92" t="s">
        <v>387</v>
      </c>
      <c r="C70" s="96">
        <f t="shared" ref="C70:M70" si="15">C28</f>
        <v>0</v>
      </c>
      <c r="D70" s="96">
        <f t="shared" si="15"/>
        <v>0</v>
      </c>
      <c r="E70" s="96">
        <f t="shared" si="15"/>
        <v>0</v>
      </c>
      <c r="F70" s="96">
        <f t="shared" si="15"/>
        <v>0</v>
      </c>
      <c r="G70" s="96">
        <f t="shared" si="15"/>
        <v>0</v>
      </c>
      <c r="H70" s="96">
        <f t="shared" si="15"/>
        <v>0</v>
      </c>
      <c r="I70" s="96">
        <f t="shared" si="15"/>
        <v>0</v>
      </c>
      <c r="J70" s="96">
        <f t="shared" si="15"/>
        <v>0</v>
      </c>
      <c r="K70" s="96">
        <f t="shared" si="15"/>
        <v>0</v>
      </c>
      <c r="L70" s="96">
        <f t="shared" si="15"/>
        <v>0</v>
      </c>
      <c r="M70" s="96">
        <f t="shared" si="15"/>
        <v>0</v>
      </c>
    </row>
    <row r="71" spans="2:13" x14ac:dyDescent="0.25">
      <c r="B71" s="92" t="s">
        <v>357</v>
      </c>
      <c r="C71" s="96">
        <f t="shared" ref="C71:M71" si="16">C29</f>
        <v>0</v>
      </c>
      <c r="D71" s="96">
        <f t="shared" si="16"/>
        <v>0</v>
      </c>
      <c r="E71" s="96">
        <f t="shared" si="16"/>
        <v>0</v>
      </c>
      <c r="F71" s="96">
        <f t="shared" si="16"/>
        <v>0</v>
      </c>
      <c r="G71" s="96">
        <f t="shared" si="16"/>
        <v>0</v>
      </c>
      <c r="H71" s="96">
        <f t="shared" si="16"/>
        <v>0</v>
      </c>
      <c r="I71" s="96">
        <f t="shared" si="16"/>
        <v>0</v>
      </c>
      <c r="J71" s="96">
        <f t="shared" si="16"/>
        <v>0</v>
      </c>
      <c r="K71" s="96">
        <f t="shared" si="16"/>
        <v>0</v>
      </c>
      <c r="L71" s="96">
        <f t="shared" si="16"/>
        <v>0</v>
      </c>
      <c r="M71" s="96">
        <f t="shared" si="16"/>
        <v>0</v>
      </c>
    </row>
    <row r="72" spans="2:13" x14ac:dyDescent="0.25">
      <c r="B72" s="92" t="s">
        <v>388</v>
      </c>
      <c r="C72" s="96">
        <f t="shared" ref="C72:M72" si="17">C30</f>
        <v>0</v>
      </c>
      <c r="D72" s="96">
        <f t="shared" si="17"/>
        <v>0</v>
      </c>
      <c r="E72" s="96">
        <f t="shared" si="17"/>
        <v>0</v>
      </c>
      <c r="F72" s="96">
        <f t="shared" si="17"/>
        <v>0</v>
      </c>
      <c r="G72" s="96">
        <f t="shared" si="17"/>
        <v>0</v>
      </c>
      <c r="H72" s="96">
        <f t="shared" si="17"/>
        <v>0</v>
      </c>
      <c r="I72" s="96">
        <f t="shared" si="17"/>
        <v>0</v>
      </c>
      <c r="J72" s="96">
        <f t="shared" si="17"/>
        <v>0</v>
      </c>
      <c r="K72" s="96">
        <f t="shared" si="17"/>
        <v>0</v>
      </c>
      <c r="L72" s="96">
        <f t="shared" si="17"/>
        <v>0</v>
      </c>
      <c r="M72" s="96">
        <f t="shared" si="17"/>
        <v>0</v>
      </c>
    </row>
    <row r="73" spans="2:13" x14ac:dyDescent="0.25">
      <c r="B73" s="92" t="s">
        <v>389</v>
      </c>
      <c r="C73" s="96">
        <f t="shared" ref="C73:M73" si="18">SUM(C69:C72)</f>
        <v>0</v>
      </c>
      <c r="D73" s="96">
        <f t="shared" si="18"/>
        <v>0</v>
      </c>
      <c r="E73" s="96">
        <f t="shared" si="18"/>
        <v>0</v>
      </c>
      <c r="F73" s="96">
        <f t="shared" si="18"/>
        <v>0</v>
      </c>
      <c r="G73" s="96">
        <f t="shared" si="18"/>
        <v>0</v>
      </c>
      <c r="H73" s="96">
        <f t="shared" si="18"/>
        <v>0</v>
      </c>
      <c r="I73" s="96">
        <f t="shared" si="18"/>
        <v>0</v>
      </c>
      <c r="J73" s="96">
        <f t="shared" si="18"/>
        <v>0</v>
      </c>
      <c r="K73" s="96">
        <f t="shared" si="18"/>
        <v>0</v>
      </c>
      <c r="L73" s="96">
        <f t="shared" si="18"/>
        <v>0</v>
      </c>
      <c r="M73" s="96">
        <f t="shared" si="18"/>
        <v>0</v>
      </c>
    </row>
    <row r="74" spans="2:13" x14ac:dyDescent="0.25">
      <c r="C74" s="97"/>
      <c r="D74" s="97"/>
      <c r="E74" s="97"/>
      <c r="F74" s="97"/>
      <c r="G74" s="97"/>
      <c r="H74" s="97"/>
      <c r="I74" s="97"/>
      <c r="J74" s="97"/>
      <c r="K74" s="97"/>
      <c r="L74" s="97"/>
      <c r="M74" s="97"/>
    </row>
    <row r="75" spans="2:13" x14ac:dyDescent="0.25">
      <c r="B75" s="92" t="s">
        <v>390</v>
      </c>
      <c r="C75" s="96">
        <f t="shared" ref="C75:M75" si="19">C61</f>
        <v>0</v>
      </c>
      <c r="D75" s="96">
        <f t="shared" si="19"/>
        <v>0</v>
      </c>
      <c r="E75" s="96">
        <f t="shared" si="19"/>
        <v>0</v>
      </c>
      <c r="F75" s="96">
        <f t="shared" si="19"/>
        <v>0</v>
      </c>
      <c r="G75" s="96">
        <f t="shared" si="19"/>
        <v>0</v>
      </c>
      <c r="H75" s="96">
        <f t="shared" si="19"/>
        <v>0</v>
      </c>
      <c r="I75" s="96">
        <f t="shared" si="19"/>
        <v>0</v>
      </c>
      <c r="J75" s="96">
        <f t="shared" si="19"/>
        <v>0</v>
      </c>
      <c r="K75" s="96">
        <f t="shared" si="19"/>
        <v>0</v>
      </c>
      <c r="L75" s="96">
        <f t="shared" si="19"/>
        <v>0</v>
      </c>
      <c r="M75" s="96">
        <f t="shared" si="19"/>
        <v>0</v>
      </c>
    </row>
    <row r="76" spans="2:13" x14ac:dyDescent="0.25">
      <c r="B76" s="92" t="s">
        <v>384</v>
      </c>
      <c r="C76" s="92">
        <f t="shared" ref="C76:M76" si="20">C63</f>
        <v>0</v>
      </c>
      <c r="D76" s="92">
        <f t="shared" si="20"/>
        <v>0</v>
      </c>
      <c r="E76" s="92">
        <f t="shared" si="20"/>
        <v>0</v>
      </c>
      <c r="F76" s="92">
        <f t="shared" si="20"/>
        <v>0</v>
      </c>
      <c r="G76" s="92">
        <f t="shared" si="20"/>
        <v>0</v>
      </c>
      <c r="H76" s="92">
        <f t="shared" si="20"/>
        <v>0</v>
      </c>
      <c r="I76" s="92">
        <f t="shared" si="20"/>
        <v>0</v>
      </c>
      <c r="J76" s="92">
        <f t="shared" si="20"/>
        <v>0</v>
      </c>
      <c r="K76" s="92">
        <f t="shared" si="20"/>
        <v>0</v>
      </c>
      <c r="L76" s="92">
        <f t="shared" si="20"/>
        <v>0</v>
      </c>
      <c r="M76" s="92">
        <f t="shared" si="20"/>
        <v>0</v>
      </c>
    </row>
    <row r="77" spans="2:13" x14ac:dyDescent="0.25">
      <c r="B77" s="92" t="s">
        <v>391</v>
      </c>
      <c r="C77" s="96">
        <f t="shared" ref="C77:M77" si="21">C62</f>
        <v>0</v>
      </c>
      <c r="D77" s="96">
        <f t="shared" si="21"/>
        <v>0</v>
      </c>
      <c r="E77" s="96">
        <f t="shared" si="21"/>
        <v>0</v>
      </c>
      <c r="F77" s="96">
        <f t="shared" si="21"/>
        <v>0</v>
      </c>
      <c r="G77" s="96">
        <f t="shared" si="21"/>
        <v>0</v>
      </c>
      <c r="H77" s="96">
        <f t="shared" si="21"/>
        <v>0</v>
      </c>
      <c r="I77" s="96">
        <f t="shared" si="21"/>
        <v>0</v>
      </c>
      <c r="J77" s="96">
        <f t="shared" si="21"/>
        <v>0</v>
      </c>
      <c r="K77" s="96">
        <f t="shared" si="21"/>
        <v>0</v>
      </c>
      <c r="L77" s="96">
        <f t="shared" si="21"/>
        <v>0</v>
      </c>
      <c r="M77" s="96">
        <f t="shared" si="21"/>
        <v>0</v>
      </c>
    </row>
    <row r="78" spans="2:13" x14ac:dyDescent="0.25">
      <c r="B78" s="92" t="s">
        <v>392</v>
      </c>
      <c r="C78" s="96">
        <f t="shared" ref="C78:M78" si="22">SUM(C75:C77)</f>
        <v>0</v>
      </c>
      <c r="D78" s="96">
        <f t="shared" si="22"/>
        <v>0</v>
      </c>
      <c r="E78" s="96">
        <f t="shared" si="22"/>
        <v>0</v>
      </c>
      <c r="F78" s="96">
        <f t="shared" si="22"/>
        <v>0</v>
      </c>
      <c r="G78" s="96">
        <f t="shared" si="22"/>
        <v>0</v>
      </c>
      <c r="H78" s="96">
        <f t="shared" si="22"/>
        <v>0</v>
      </c>
      <c r="I78" s="96">
        <f t="shared" si="22"/>
        <v>0</v>
      </c>
      <c r="J78" s="96">
        <f t="shared" si="22"/>
        <v>0</v>
      </c>
      <c r="K78" s="96">
        <f t="shared" si="22"/>
        <v>0</v>
      </c>
      <c r="L78" s="96">
        <f t="shared" si="22"/>
        <v>0</v>
      </c>
      <c r="M78" s="96">
        <f t="shared" si="22"/>
        <v>0</v>
      </c>
    </row>
    <row r="79" spans="2:13" x14ac:dyDescent="0.25">
      <c r="C79" s="96"/>
      <c r="D79" s="96"/>
      <c r="E79" s="96"/>
      <c r="F79" s="96"/>
      <c r="G79" s="96"/>
      <c r="H79" s="96"/>
      <c r="I79" s="96"/>
      <c r="J79" s="96"/>
      <c r="K79" s="96"/>
      <c r="L79" s="96"/>
      <c r="M79" s="96"/>
    </row>
    <row r="80" spans="2:13" x14ac:dyDescent="0.25">
      <c r="B80" s="92" t="s">
        <v>393</v>
      </c>
      <c r="C80" s="96">
        <f t="shared" ref="C80:M80" si="23">C73-C78</f>
        <v>0</v>
      </c>
      <c r="D80" s="96">
        <f t="shared" si="23"/>
        <v>0</v>
      </c>
      <c r="E80" s="96">
        <f t="shared" si="23"/>
        <v>0</v>
      </c>
      <c r="F80" s="96">
        <f t="shared" si="23"/>
        <v>0</v>
      </c>
      <c r="G80" s="96">
        <f t="shared" si="23"/>
        <v>0</v>
      </c>
      <c r="H80" s="96">
        <f t="shared" si="23"/>
        <v>0</v>
      </c>
      <c r="I80" s="96">
        <f t="shared" si="23"/>
        <v>0</v>
      </c>
      <c r="J80" s="96">
        <f t="shared" si="23"/>
        <v>0</v>
      </c>
      <c r="K80" s="96">
        <f t="shared" si="23"/>
        <v>0</v>
      </c>
      <c r="L80" s="96">
        <f t="shared" si="23"/>
        <v>0</v>
      </c>
      <c r="M80" s="96">
        <f t="shared" si="23"/>
        <v>0</v>
      </c>
    </row>
    <row r="81" spans="2:13" x14ac:dyDescent="0.25">
      <c r="C81" s="96"/>
      <c r="D81" s="96"/>
      <c r="E81" s="96"/>
      <c r="F81" s="96"/>
      <c r="G81" s="96"/>
      <c r="H81" s="96"/>
      <c r="I81" s="96"/>
      <c r="J81" s="96"/>
      <c r="K81" s="96"/>
      <c r="L81" s="96"/>
      <c r="M81" s="96"/>
    </row>
    <row r="82" spans="2:13" x14ac:dyDescent="0.25">
      <c r="B82" s="92" t="s">
        <v>394</v>
      </c>
      <c r="C82" s="96"/>
      <c r="D82" s="96">
        <f t="shared" ref="D82:M82" si="24">C80-D80</f>
        <v>0</v>
      </c>
      <c r="E82" s="96">
        <f t="shared" si="24"/>
        <v>0</v>
      </c>
      <c r="F82" s="96">
        <f t="shared" si="24"/>
        <v>0</v>
      </c>
      <c r="G82" s="96">
        <f t="shared" si="24"/>
        <v>0</v>
      </c>
      <c r="H82" s="96">
        <f t="shared" si="24"/>
        <v>0</v>
      </c>
      <c r="I82" s="96">
        <f t="shared" si="24"/>
        <v>0</v>
      </c>
      <c r="J82" s="96">
        <f t="shared" si="24"/>
        <v>0</v>
      </c>
      <c r="K82" s="96">
        <f t="shared" si="24"/>
        <v>0</v>
      </c>
      <c r="L82" s="96">
        <f t="shared" si="24"/>
        <v>0</v>
      </c>
      <c r="M82" s="96">
        <f t="shared" si="24"/>
        <v>0</v>
      </c>
    </row>
    <row r="83" spans="2:13" x14ac:dyDescent="0.25">
      <c r="C83" s="95"/>
      <c r="D83" s="95"/>
      <c r="E83" s="95"/>
      <c r="F83" s="95"/>
      <c r="G83" s="95"/>
      <c r="H83" s="95"/>
      <c r="I83" s="95"/>
      <c r="J83" s="95"/>
      <c r="K83" s="95"/>
      <c r="L83" s="95"/>
      <c r="M83" s="95"/>
    </row>
    <row r="84" spans="2:13" x14ac:dyDescent="0.25">
      <c r="B84" s="94" t="s">
        <v>395</v>
      </c>
      <c r="C84" s="93">
        <f t="shared" ref="C84:M84" si="25">+C44/C66*100</f>
        <v>0</v>
      </c>
      <c r="D84" s="93">
        <f t="shared" si="25"/>
        <v>0</v>
      </c>
      <c r="E84" s="93">
        <f t="shared" si="25"/>
        <v>0</v>
      </c>
      <c r="F84" s="93">
        <f t="shared" si="25"/>
        <v>0</v>
      </c>
      <c r="G84" s="93">
        <f t="shared" si="25"/>
        <v>0</v>
      </c>
      <c r="H84" s="93">
        <f t="shared" si="25"/>
        <v>0</v>
      </c>
      <c r="I84" s="93">
        <f t="shared" si="25"/>
        <v>0</v>
      </c>
      <c r="J84" s="93">
        <f t="shared" si="25"/>
        <v>0</v>
      </c>
      <c r="K84" s="93">
        <f t="shared" si="25"/>
        <v>0</v>
      </c>
      <c r="L84" s="93">
        <f t="shared" si="25"/>
        <v>0</v>
      </c>
      <c r="M84" s="93">
        <f t="shared" si="25"/>
        <v>0</v>
      </c>
    </row>
  </sheetData>
  <mergeCells count="2">
    <mergeCell ref="H2:M2"/>
    <mergeCell ref="D2:G2"/>
  </mergeCells>
  <pageMargins left="0.70866141732283472" right="0.70866141732283472" top="0.19685039370078741" bottom="0.39370078740157483" header="0" footer="0.19685039370078741"/>
  <pageSetup paperSize="9" scale="45" fitToWidth="0" orientation="landscape" r:id="rId1"/>
  <headerFooter>
    <oddFooter>&amp;LFinancieel model innovatiekrediet&amp;CBalans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14</vt:i4>
      </vt:variant>
    </vt:vector>
  </HeadingPairs>
  <TitlesOfParts>
    <vt:vector size="25" baseType="lpstr">
      <vt:lpstr>Toelichting</vt:lpstr>
      <vt:lpstr>Deelnemersoverzicht</vt:lpstr>
      <vt:lpstr>Projectbegroting</vt:lpstr>
      <vt:lpstr>Projectbegroting art 26bis</vt:lpstr>
      <vt:lpstr>begr_onderzoeksorg</vt:lpstr>
      <vt:lpstr>Data</vt:lpstr>
      <vt:lpstr>Toelichting financieel model</vt:lpstr>
      <vt:lpstr>Winst- en verliesrekening</vt:lpstr>
      <vt:lpstr>Balans</vt:lpstr>
      <vt:lpstr>Liquiditeitsprognose</vt:lpstr>
      <vt:lpstr>exploitatiekosten</vt:lpstr>
      <vt:lpstr>begr_onderzoeksorg!Afdrukbereik</vt:lpstr>
      <vt:lpstr>exploitatiekosten!Afdrukbereik</vt:lpstr>
      <vt:lpstr>Projectbegroting!Afdrukbereik</vt:lpstr>
      <vt:lpstr>'Projectbegroting art 26bis'!Afdrukbereik</vt:lpstr>
      <vt:lpstr>Art._25_AGVV</vt:lpstr>
      <vt:lpstr>Art._27_AGVV</vt:lpstr>
      <vt:lpstr>Artikel</vt:lpstr>
      <vt:lpstr>Artikel_25_AGVV</vt:lpstr>
      <vt:lpstr>Artikel_27_AGVV</vt:lpstr>
      <vt:lpstr>NFU</vt:lpstr>
      <vt:lpstr>Opslag</vt:lpstr>
      <vt:lpstr>Tabel</vt:lpstr>
      <vt:lpstr>Tabel2</vt:lpstr>
      <vt:lpstr>VSNU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mautar01</dc:creator>
  <cp:keywords/>
  <dc:description/>
  <cp:lastModifiedBy>Lars ter Morsche</cp:lastModifiedBy>
  <cp:revision/>
  <dcterms:created xsi:type="dcterms:W3CDTF">2014-04-24T07:39:02Z</dcterms:created>
  <dcterms:modified xsi:type="dcterms:W3CDTF">2025-08-27T19:10:38Z</dcterms:modified>
  <cp:category/>
  <cp:contentStatus/>
</cp:coreProperties>
</file>