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FILESERVER-03\g-$\Doelmatigheidsonderzoek\4 DO 2022 2026\5 Rondes\2026 Open Ronde\1 Oproep - ronde planning - vragen\Oproep UA\Bijlagen\"/>
    </mc:Choice>
  </mc:AlternateContent>
  <xr:revisionPtr revIDLastSave="0" documentId="8_{8C240E8B-6C4A-4815-A363-1AAF46C884DA}" xr6:coauthVersionLast="47" xr6:coauthVersionMax="47" xr10:uidLastSave="{00000000-0000-0000-0000-000000000000}"/>
  <workbookProtection workbookAlgorithmName="SHA-512" workbookHashValue="sk/XuWM2Wn9j/DnVWmUeDOUe9YsL7GdAFzalgdSEt+3YiPDZeBFl1h9044RVM0pmHUQPa8VMbusdY7Me3mVyag==" workbookSaltValue="gc2+pkLT/rg/xjxySC6TzQ==" workbookSpinCount="100000" lockStructure="1"/>
  <bookViews>
    <workbookView xWindow="-120" yWindow="-120" windowWidth="29040" windowHeight="15840" xr2:uid="{00000000-000D-0000-FFFF-FFFF00000000}"/>
  </bookViews>
  <sheets>
    <sheet name="DO winst" sheetId="1" r:id="rId1"/>
  </sheets>
  <definedNames>
    <definedName name="_xlnm.Print_Area" localSheetId="0">'DO winst'!$A:$H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 l="1"/>
  <c r="D30" i="1"/>
  <c r="D100" i="1" l="1"/>
  <c r="D74" i="1"/>
  <c r="D52" i="1"/>
  <c r="F99" i="1" l="1"/>
  <c r="H99" i="1" s="1"/>
  <c r="D101" i="1"/>
  <c r="F98" i="1"/>
  <c r="G17" i="1"/>
  <c r="D75" i="1"/>
  <c r="F73" i="1"/>
  <c r="H73" i="1" s="1"/>
  <c r="D57" i="1"/>
  <c r="D73" i="1"/>
  <c r="G59" i="1"/>
  <c r="G36" i="1"/>
  <c r="G14" i="1"/>
  <c r="G66" i="1"/>
  <c r="G99" i="1" l="1" a="1"/>
  <c r="G99" i="1" s="1"/>
  <c r="G73" i="1" a="1"/>
  <c r="G73" i="1" s="1"/>
  <c r="D99" i="1"/>
  <c r="F57" i="1"/>
  <c r="G62" i="1"/>
  <c r="G39" i="1"/>
  <c r="G101" i="1" l="1"/>
  <c r="G103" i="1"/>
  <c r="G102" i="1"/>
  <c r="G76" i="1"/>
  <c r="G77" i="1"/>
  <c r="G7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<sst xmlns="http://schemas.openxmlformats.org/spreadsheetml/2006/main" count="81" uniqueCount="53">
  <si>
    <t>APPENDIX: Estimation of potential health care efficiency gain</t>
  </si>
  <si>
    <t>€</t>
  </si>
  <si>
    <t>Literature references or other data-sources used (eg databases from hospitals)</t>
  </si>
  <si>
    <t>compared to usual care, patientlevel (c-b)</t>
  </si>
  <si>
    <t>Healthcare</t>
  </si>
  <si>
    <t>perspective</t>
  </si>
  <si>
    <t>Other perspective:</t>
  </si>
  <si>
    <t>Summarize your findings</t>
  </si>
  <si>
    <t>Yearly number of patients in the Netherlands (a)</t>
  </si>
  <si>
    <t>Incidence (if applicable)</t>
  </si>
  <si>
    <t>Prevalence (if applicable)</t>
  </si>
  <si>
    <t>References or sources used (max. 500 characters)</t>
  </si>
  <si>
    <t>4) Summary of potential health care efficiency gain / cost savings (max. 1000 characters)</t>
  </si>
  <si>
    <t>characters left:</t>
  </si>
  <si>
    <t xml:space="preserve">Costs usual care per patient per year (d) </t>
  </si>
  <si>
    <t>Based on 100% implementation</t>
  </si>
  <si>
    <t>Corrected for % implementation</t>
  </si>
  <si>
    <t>Please explain</t>
  </si>
  <si>
    <t>Value</t>
  </si>
  <si>
    <t xml:space="preserve">The prevalence is the total number of cases of a disease that is present in a particular population at a particular time. </t>
  </si>
  <si>
    <t>The incidence is the number of new cases that develop a disease in a particular population in a given period of time.</t>
  </si>
  <si>
    <t>Population / Year</t>
  </si>
  <si>
    <t>Population / Time period</t>
  </si>
  <si>
    <t>Please explain both the costs and the implementation grade quoted above</t>
  </si>
  <si>
    <t>Please explain numbers quoted above (max. 1000 characters)</t>
  </si>
  <si>
    <r>
      <t>1) Yearly number of patients in the Netherlands that will receive intervention targeted in this proposal</t>
    </r>
    <r>
      <rPr>
        <i/>
        <sz val="10"/>
        <color theme="1"/>
        <rFont val="Arial"/>
        <family val="2"/>
      </rPr>
      <t xml:space="preserve"> (note: only patients who meet the description of the population in the PICOTs in the proposal may be included here)</t>
    </r>
  </si>
  <si>
    <t>(QALY or other generic measure)</t>
  </si>
  <si>
    <t>5) Costeffectiveness plane</t>
  </si>
  <si>
    <t>Health outcome of usual care, patientlevel (b)</t>
  </si>
  <si>
    <t>patientlevel (c)</t>
  </si>
  <si>
    <t>Health outcome of intervention to be evaluated,</t>
  </si>
  <si>
    <t>Outcome measure</t>
  </si>
  <si>
    <t>(define the unit that is used)</t>
  </si>
  <si>
    <t>Chosen perspective:</t>
  </si>
  <si>
    <t>Health outcome, per patient</t>
  </si>
  <si>
    <t>Societal perspective</t>
  </si>
  <si>
    <t>QALY</t>
  </si>
  <si>
    <t>Please complete sections 2 and 3 in order to see the summarized results for the healthcare perspective and (if applicable) another perspective of your choosing</t>
  </si>
  <si>
    <r>
      <t xml:space="preserve">a) </t>
    </r>
    <r>
      <rPr>
        <u/>
        <sz val="10"/>
        <color theme="1"/>
        <rFont val="Arial"/>
        <family val="2"/>
      </rPr>
      <t>Healthcare perspective - summary of input</t>
    </r>
  </si>
  <si>
    <r>
      <t xml:space="preserve">b) </t>
    </r>
    <r>
      <rPr>
        <u/>
        <sz val="10"/>
        <color theme="1"/>
        <rFont val="Arial"/>
        <family val="2"/>
      </rPr>
      <t>Other perspective - summary of input</t>
    </r>
  </si>
  <si>
    <t>expected choose 'no potential effect')</t>
  </si>
  <si>
    <t>Costs intervention that will be evaluated, per patient per year (e)</t>
  </si>
  <si>
    <t xml:space="preserve">Potential effect on health of intervention  </t>
  </si>
  <si>
    <t>2) Estimate the potential effects on health from the intervention(s) that will be evaluated in this proposal compared to usual care. Preferably in (quality adjusted) life years, (QA)LY’s, or another generic measure. This should be the primary outcome measure in your proposal (or related to).</t>
  </si>
  <si>
    <t>Indicate if the potential effect is considered to</t>
  </si>
  <si>
    <t xml:space="preserve">be health gain or health loss (if no effect is </t>
  </si>
  <si>
    <t>3) Estimate the potential effects on costs (€) associated with the intervention(s) that will be evaluated in this proposal compared to usual care. The costs should at least be presented from the healthcare perspective. If relevant, other perspectives like the institution or societal perspective could be presented.</t>
  </si>
  <si>
    <t xml:space="preserve">Potential cost difference of intervention: </t>
  </si>
  <si>
    <t>Potential cost difference, per patient</t>
  </si>
  <si>
    <r>
      <t xml:space="preserve">PLEASE NOTICE: This is a mandatory appendix. You need to add this file (as a PDF file) as an attachment to your application in </t>
    </r>
    <r>
      <rPr>
        <i/>
        <sz val="9"/>
        <rFont val="Arial"/>
        <family val="2"/>
      </rPr>
      <t>Mijn ZonMw</t>
    </r>
    <r>
      <rPr>
        <i/>
        <sz val="9"/>
        <color theme="1"/>
        <rFont val="Arial"/>
        <family val="2"/>
      </rPr>
      <t>. The maximum length of the file is 5 pages (A4) and you are not allowed to change the format. Make sure your text remains visible in the given text fields!</t>
    </r>
  </si>
  <si>
    <t>Number of patients, health outcomes and cost differences</t>
  </si>
  <si>
    <t>Yearly population (a)*cost difference per patient per year (e-d)</t>
  </si>
  <si>
    <t>Expected (realistic) estimate of % implementation 3 years after closure of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</si>
</sst>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3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i/>
      <sz val="10"/>
      <color theme="1"/>
      <name val="Arial"/>
      <family val="2"/>
    </font>
    <font>
      <i/>
      <sz val="10"/>
      <color theme="1"/>
      <name val="Arial"/>
      <family val="2"/>
    </font>
    <font>
      <b/>
      <sz val="14"/>
      <color theme="1"/>
      <name val="Arial"/>
      <family val="2"/>
    </font>
    <font>
      <i/>
      <sz val="10"/>
      <color theme="0" tint="-0.34998626667073579"/>
      <name val="Arial"/>
      <family val="2"/>
    </font>
    <font>
      <sz val="10"/>
      <color theme="1"/>
      <name val="Arial Narrow"/>
      <family val="2"/>
    </font>
    <font>
      <sz val="11"/>
      <color theme="1"/>
      <name val="Calibri"/>
      <family val="2"/>
      <scheme val="minor"/>
    </font>
    <font>
      <i/>
      <sz val="9"/>
      <color theme="1"/>
      <name val="Arial"/>
      <family val="2"/>
    </font>
    <font>
      <sz val="9"/>
      <color theme="1"/>
      <name val="Arial"/>
      <family val="2"/>
    </font>
    <font>
      <i/>
      <sz val="8"/>
      <color theme="1"/>
      <name val="Arial"/>
      <family val="2"/>
    </font>
    <font>
      <i/>
      <sz val="9"/>
      <name val="Arial"/>
      <family val="2"/>
    </font>
    <font>
      <i/>
      <u/>
      <sz val="9"/>
      <color theme="1"/>
      <name val="Arial"/>
      <family val="2"/>
    </font>
    <font>
      <sz val="10"/>
      <color theme="0"/>
      <name val="Arial"/>
      <family val="2"/>
    </font>
    <font>
      <sz val="10"/>
      <color theme="0" tint="-0.34998626667073579"/>
      <name val="Arial"/>
      <family val="2"/>
    </font>
    <font>
      <u/>
      <sz val="10"/>
      <color theme="1"/>
      <name val="Arial"/>
      <family val="2"/>
    </font>
    <font>
      <sz val="9.5"/>
      <color theme="1"/>
      <name val="Arial Narrow"/>
      <family val="2"/>
    </font>
    <font>
      <i/>
      <sz val="9.5"/>
      <color theme="1"/>
      <name val="Arial Narrow"/>
      <family val="2"/>
    </font>
    <font>
      <sz val="10"/>
      <name val="Arial"/>
      <family val="2"/>
    </font>
  </fonts>
  <fills count="3">
    <fill>
      <patternFill patternType="none"/>
    </fill>
    <fill>
      <patternFill patternType="gray125"/>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8" fillId="0" borderId="0" applyFont="0" applyFill="0" applyBorder="0" applyAlignment="0" applyProtection="0"/>
  </cellStyleXfs>
  <cellXfs count="73">
    <xf numFmtId="0" fontId="0" fillId="0" borderId="0" xfId="0"/>
    <xf numFmtId="0" fontId="12" fillId="0" borderId="0" xfId="0" applyFont="1"/>
    <xf numFmtId="0" fontId="13" fillId="0" borderId="0" xfId="0" applyFont="1"/>
    <xf numFmtId="0" fontId="11" fillId="0" borderId="0" xfId="0" applyFont="1"/>
    <xf numFmtId="0" fontId="14" fillId="0" borderId="0" xfId="0" applyFont="1"/>
    <xf numFmtId="0" fontId="14" fillId="0" borderId="0" xfId="0" applyFont="1" applyAlignment="1">
      <alignment vertical="top"/>
    </xf>
    <xf numFmtId="0" fontId="12"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right"/>
    </xf>
    <xf numFmtId="0" fontId="11"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xf numFmtId="0" fontId="14" fillId="0" borderId="0" xfId="0" applyFont="1" applyAlignment="1">
      <alignment vertical="top" wrapText="1"/>
    </xf>
    <xf numFmtId="0" fontId="11" fillId="2" borderId="1" xfId="0" applyFont="1" applyFill="1" applyBorder="1" applyProtection="1">
      <protection locked="0"/>
    </xf>
    <xf numFmtId="0" fontId="14" fillId="2" borderId="1" xfId="0" applyFont="1" applyFill="1" applyBorder="1" applyProtection="1">
      <protection locked="0"/>
    </xf>
    <xf numFmtId="0" fontId="16" fillId="0" borderId="0" xfId="0" applyFont="1"/>
    <xf numFmtId="0" fontId="16" fillId="0" borderId="0" xfId="0" applyFont="1" applyAlignment="1">
      <alignment horizontal="left"/>
    </xf>
    <xf numFmtId="4" fontId="11" fillId="2" borderId="1" xfId="0" applyNumberFormat="1" applyFont="1" applyFill="1" applyBorder="1" applyProtection="1">
      <protection locked="0"/>
    </xf>
    <xf numFmtId="3" fontId="11" fillId="2" borderId="1" xfId="0" applyNumberFormat="1" applyFont="1" applyFill="1" applyBorder="1" applyProtection="1">
      <protection locked="0"/>
    </xf>
    <xf numFmtId="0" fontId="17" fillId="0" borderId="0" xfId="0" applyFont="1"/>
    <xf numFmtId="9" fontId="11" fillId="2" borderId="1" xfId="1" applyFont="1" applyFill="1" applyBorder="1" applyProtection="1">
      <protection locked="0"/>
    </xf>
    <xf numFmtId="0" fontId="19" fillId="0" borderId="0" xfId="0" applyFont="1"/>
    <xf numFmtId="3" fontId="12" fillId="2" borderId="1" xfId="0" applyNumberFormat="1" applyFont="1" applyFill="1" applyBorder="1"/>
    <xf numFmtId="4" fontId="11" fillId="2" borderId="1" xfId="0" applyNumberFormat="1" applyFont="1" applyFill="1" applyBorder="1"/>
    <xf numFmtId="0" fontId="19" fillId="0" borderId="0" xfId="0" applyFont="1" applyAlignment="1">
      <alignment horizontal="left" wrapText="1"/>
    </xf>
    <xf numFmtId="0" fontId="20"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1" fillId="0" borderId="0" xfId="0" applyFont="1" applyAlignment="1">
      <alignment horizontal="right" vertical="center" wrapText="1"/>
    </xf>
    <xf numFmtId="0" fontId="10" fillId="0" borderId="0" xfId="0" applyFont="1"/>
    <xf numFmtId="0" fontId="12" fillId="0" borderId="0" xfId="0" applyFont="1" applyAlignment="1">
      <alignment vertical="center"/>
    </xf>
    <xf numFmtId="0" fontId="9" fillId="0" borderId="0" xfId="0" applyFont="1"/>
    <xf numFmtId="0" fontId="8" fillId="0" borderId="0" xfId="0" applyFont="1"/>
    <xf numFmtId="0" fontId="19" fillId="0" borderId="0" xfId="0" quotePrefix="1" applyFont="1" applyAlignment="1">
      <alignment vertical="top" wrapText="1"/>
    </xf>
    <xf numFmtId="0" fontId="19" fillId="0" borderId="0" xfId="0" quotePrefix="1" applyFont="1" applyAlignment="1">
      <alignment vertical="top"/>
    </xf>
    <xf numFmtId="0" fontId="23" fillId="0" borderId="0" xfId="0" applyFont="1" applyAlignment="1">
      <alignment horizontal="left"/>
    </xf>
    <xf numFmtId="0" fontId="23" fillId="0" borderId="0" xfId="0" applyFont="1" applyAlignment="1">
      <alignment horizontal="left" vertical="top" wrapText="1"/>
    </xf>
    <xf numFmtId="4" fontId="11" fillId="0" borderId="0" xfId="0" applyNumberFormat="1" applyFont="1"/>
    <xf numFmtId="49" fontId="11" fillId="0" borderId="0" xfId="0" applyNumberFormat="1" applyFont="1"/>
    <xf numFmtId="164" fontId="11" fillId="0" borderId="0" xfId="0" applyNumberFormat="1" applyFont="1"/>
    <xf numFmtId="164" fontId="24" fillId="0" borderId="0" xfId="0" applyNumberFormat="1" applyFont="1"/>
    <xf numFmtId="0" fontId="24" fillId="0" borderId="0" xfId="0" applyFont="1"/>
    <xf numFmtId="0" fontId="5" fillId="0" borderId="0" xfId="0" applyFont="1"/>
    <xf numFmtId="0" fontId="4" fillId="0" borderId="0" xfId="0" applyFont="1"/>
    <xf numFmtId="0" fontId="24" fillId="0" borderId="0" xfId="0" applyFont="1" applyAlignment="1">
      <alignment wrapText="1"/>
    </xf>
    <xf numFmtId="0" fontId="4" fillId="0" borderId="0" xfId="0" applyFont="1" applyAlignment="1">
      <alignment horizontal="right"/>
    </xf>
    <xf numFmtId="0" fontId="6" fillId="0" borderId="0" xfId="0" applyFont="1"/>
    <xf numFmtId="49" fontId="4" fillId="0" borderId="0" xfId="0" applyNumberFormat="1" applyFont="1"/>
    <xf numFmtId="49" fontId="3" fillId="2" borderId="1" xfId="0" applyNumberFormat="1" applyFont="1" applyFill="1" applyBorder="1" applyProtection="1">
      <protection locked="0"/>
    </xf>
    <xf numFmtId="4" fontId="3" fillId="2" borderId="1" xfId="0" applyNumberFormat="1" applyFont="1" applyFill="1" applyBorder="1" applyProtection="1">
      <protection locked="0"/>
    </xf>
    <xf numFmtId="0" fontId="25" fillId="0" borderId="0" xfId="0" applyFont="1"/>
    <xf numFmtId="164" fontId="25" fillId="0" borderId="0" xfId="0" applyNumberFormat="1" applyFont="1"/>
    <xf numFmtId="0" fontId="3" fillId="0" borderId="0" xfId="0" applyFont="1"/>
    <xf numFmtId="0" fontId="14" fillId="0" borderId="0" xfId="0" applyFont="1" applyAlignment="1">
      <alignment horizontal="left" vertical="center" wrapText="1"/>
    </xf>
    <xf numFmtId="0" fontId="27" fillId="0" borderId="0" xfId="0" applyFont="1" applyAlignment="1">
      <alignment horizontal="right"/>
    </xf>
    <xf numFmtId="0" fontId="28" fillId="0" borderId="0" xfId="0" applyFont="1" applyAlignment="1">
      <alignment horizontal="right"/>
    </xf>
    <xf numFmtId="0" fontId="1" fillId="0" borderId="0" xfId="0" applyFont="1"/>
    <xf numFmtId="4" fontId="11" fillId="0" borderId="0" xfId="0" applyNumberFormat="1" applyFont="1" applyProtection="1">
      <protection locked="0"/>
    </xf>
    <xf numFmtId="9" fontId="1" fillId="2" borderId="1" xfId="1" applyFont="1" applyFill="1" applyBorder="1" applyProtection="1">
      <protection locked="0"/>
    </xf>
    <xf numFmtId="0" fontId="29" fillId="2" borderId="1" xfId="0" applyFont="1" applyFill="1" applyBorder="1" applyProtection="1">
      <protection locked="0"/>
    </xf>
    <xf numFmtId="0" fontId="14" fillId="0" borderId="0" xfId="0" applyFont="1" applyAlignment="1">
      <alignment horizontal="left" vertical="top" wrapText="1"/>
    </xf>
    <xf numFmtId="0" fontId="19" fillId="0" borderId="0" xfId="0" applyFont="1" applyAlignment="1">
      <alignment horizontal="left" vertical="top" wrapText="1"/>
    </xf>
    <xf numFmtId="0" fontId="14" fillId="2" borderId="2" xfId="0" applyFont="1" applyFill="1" applyBorder="1" applyAlignment="1" applyProtection="1">
      <alignment horizontal="left" vertical="top" wrapText="1"/>
      <protection locked="0"/>
    </xf>
    <xf numFmtId="0" fontId="14" fillId="2" borderId="3"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0" fontId="11" fillId="2" borderId="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2" fillId="0" borderId="0" xfId="0" applyFont="1" applyAlignment="1">
      <alignment horizontal="left" vertical="top" wrapText="1"/>
    </xf>
    <xf numFmtId="0" fontId="12" fillId="0" borderId="0" xfId="0" applyFont="1" applyAlignment="1">
      <alignment horizontal="left" wrapText="1"/>
    </xf>
    <xf numFmtId="0" fontId="14" fillId="0" borderId="0" xfId="0" applyFont="1" applyAlignment="1">
      <alignment horizontal="left" wrapText="1"/>
    </xf>
    <xf numFmtId="0" fontId="2" fillId="0" borderId="0" xfId="0" quotePrefix="1" applyFont="1" applyAlignment="1">
      <alignment horizontal="left" vertical="top" wrapText="1"/>
    </xf>
    <xf numFmtId="0" fontId="7" fillId="0" borderId="0" xfId="0" applyFont="1" applyAlignment="1">
      <alignment horizontal="left" vertical="top" wrapText="1"/>
    </xf>
  </cellXfs>
  <cellStyles count="2">
    <cellStyle name="Procent" xfId="1" builtinId="5"/>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Healthcare perspective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winst'!$G$73</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3-3D14-4D68-B0C5-9549609DEC85}"/>
            </c:ext>
          </c:extLst>
        </c:ser>
        <c:ser>
          <c:idx val="1"/>
          <c:order val="1"/>
          <c:tx>
            <c:v>Cost,-health</c:v>
          </c:tx>
          <c:spPr>
            <a:ln w="25400" cap="rnd">
              <a:noFill/>
              <a:round/>
            </a:ln>
            <a:effectLst/>
          </c:spPr>
          <c:marker>
            <c:symbol val="none"/>
          </c:marker>
          <c:xVal>
            <c:numRef>
              <c:f>'DO winst'!$G$75</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1-1F7F-4FF9-B929-E88397E3C983}"/>
            </c:ext>
          </c:extLst>
        </c:ser>
        <c:ser>
          <c:idx val="2"/>
          <c:order val="2"/>
          <c:tx>
            <c:v>-Cost,+health</c:v>
          </c:tx>
          <c:spPr>
            <a:ln w="25400" cap="rnd">
              <a:noFill/>
              <a:round/>
            </a:ln>
            <a:effectLst/>
          </c:spPr>
          <c:marker>
            <c:symbol val="none"/>
          </c:marker>
          <c:xVal>
            <c:numRef>
              <c:f>'DO winst'!$G$73</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2-1F7F-4FF9-B929-E88397E3C983}"/>
            </c:ext>
          </c:extLst>
        </c:ser>
        <c:ser>
          <c:idx val="3"/>
          <c:order val="3"/>
          <c:tx>
            <c:v>-Cost,-health</c:v>
          </c:tx>
          <c:spPr>
            <a:ln w="25400" cap="rnd">
              <a:noFill/>
              <a:round/>
            </a:ln>
            <a:effectLst/>
          </c:spPr>
          <c:marker>
            <c:symbol val="none"/>
          </c:marker>
          <c:xVal>
            <c:numRef>
              <c:f>'DO winst'!$G$75</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3-1F7F-4FF9-B929-E88397E3C983}"/>
            </c:ext>
          </c:extLst>
        </c:ser>
        <c:ser>
          <c:idx val="4"/>
          <c:order val="4"/>
          <c:tx>
            <c:v>Cost,=health-1</c:v>
          </c:tx>
          <c:spPr>
            <a:ln w="25400" cap="rnd">
              <a:noFill/>
              <a:round/>
            </a:ln>
            <a:effectLst/>
          </c:spPr>
          <c:marker>
            <c:symbol val="none"/>
          </c:marker>
          <c:xVal>
            <c:numRef>
              <c:f>'DO winst'!$G$76</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2-9C58-4C50-AB17-361D9E87CB7E}"/>
            </c:ext>
          </c:extLst>
        </c:ser>
        <c:ser>
          <c:idx val="5"/>
          <c:order val="5"/>
          <c:tx>
            <c:v>Cost,=health+1</c:v>
          </c:tx>
          <c:spPr>
            <a:ln w="25400" cap="rnd">
              <a:noFill/>
              <a:round/>
            </a:ln>
            <a:effectLst/>
          </c:spPr>
          <c:marker>
            <c:symbol val="none"/>
          </c:marker>
          <c:xVal>
            <c:numRef>
              <c:f>'DO winst'!$G$77</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3-9C58-4C50-AB17-361D9E87CB7E}"/>
            </c:ext>
          </c:extLst>
        </c:ser>
        <c:ser>
          <c:idx val="6"/>
          <c:order val="6"/>
          <c:tx>
            <c:v>-Cost,=health-1</c:v>
          </c:tx>
          <c:spPr>
            <a:ln w="25400" cap="rnd">
              <a:noFill/>
              <a:round/>
            </a:ln>
            <a:effectLst/>
          </c:spPr>
          <c:marker>
            <c:symbol val="none"/>
          </c:marker>
          <c:xVal>
            <c:numRef>
              <c:f>'DO winst'!$G$76</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4-9C58-4C50-AB17-361D9E87CB7E}"/>
            </c:ext>
          </c:extLst>
        </c:ser>
        <c:ser>
          <c:idx val="7"/>
          <c:order val="7"/>
          <c:tx>
            <c:v>-Cost,=health+1</c:v>
          </c:tx>
          <c:spPr>
            <a:ln w="25400" cap="rnd">
              <a:noFill/>
              <a:round/>
            </a:ln>
            <a:effectLst/>
          </c:spPr>
          <c:marker>
            <c:symbol val="none"/>
          </c:marker>
          <c:xVal>
            <c:numRef>
              <c:f>'DO winst'!$G$77:$H$77</c:f>
              <c:numCache>
                <c:formatCode>General</c:formatCode>
                <c:ptCount val="2"/>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5-9C58-4C50-AB17-361D9E87CB7E}"/>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winst'!$H$73</c:f>
              <c:strCache>
                <c:ptCount val="1"/>
                <c:pt idx="0">
                  <c:v>Health outcome, per patient (QALY)</c:v>
                </c:pt>
              </c:strCache>
            </c:strRef>
          </c:tx>
          <c:layout>
            <c:manualLayout>
              <c:xMode val="edge"/>
              <c:yMode val="edge"/>
              <c:x val="0.34397824227008095"/>
              <c:y val="0.9178657155924383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winst'!$B$74</c:f>
              <c:strCache>
                <c:ptCount val="1"/>
                <c:pt idx="0">
                  <c:v>Potential cost difference, per patient</c:v>
                </c:pt>
              </c:strCache>
            </c:strRef>
          </c:tx>
          <c:layout>
            <c:manualLayout>
              <c:xMode val="edge"/>
              <c:yMode val="edge"/>
              <c:x val="2.2884879047031332E-3"/>
              <c:y val="0.196677955187367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oddHeader>&amp;L&amp;"Arial,Standaard"&amp;8Evaluatieonderzoek Zorgevaluatie en Gepast Gebruik Ronde 2023 - Vragen van kennisagenda's 
&amp;R&amp;G</c:oddHeader>
    </c:headerFooter>
    <c:pageMargins b="0.75" l="0.7" r="0.7" t="0.75"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 winst'!$F$98</c:f>
          <c:strCache>
            <c:ptCount val="1"/>
            <c:pt idx="0">
              <c:v>Societal perspective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winst'!$G$99</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0-7A4F-4120-B003-80044C22CF0E}"/>
            </c:ext>
          </c:extLst>
        </c:ser>
        <c:ser>
          <c:idx val="1"/>
          <c:order val="1"/>
          <c:tx>
            <c:v>Cost,-health</c:v>
          </c:tx>
          <c:spPr>
            <a:ln w="25400" cap="rnd">
              <a:noFill/>
              <a:round/>
            </a:ln>
            <a:effectLst/>
          </c:spPr>
          <c:marker>
            <c:symbol val="none"/>
          </c:marker>
          <c:xVal>
            <c:numRef>
              <c:f>'DO winst'!$G$101</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1-7A4F-4120-B003-80044C22CF0E}"/>
            </c:ext>
          </c:extLst>
        </c:ser>
        <c:ser>
          <c:idx val="2"/>
          <c:order val="2"/>
          <c:tx>
            <c:v>-Cost,health</c:v>
          </c:tx>
          <c:spPr>
            <a:ln w="25400" cap="rnd">
              <a:noFill/>
              <a:round/>
            </a:ln>
            <a:effectLst/>
          </c:spPr>
          <c:marker>
            <c:symbol val="none"/>
          </c:marker>
          <c:xVal>
            <c:numRef>
              <c:f>'DO winst'!$G$99</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2-7A4F-4120-B003-80044C22CF0E}"/>
            </c:ext>
          </c:extLst>
        </c:ser>
        <c:ser>
          <c:idx val="3"/>
          <c:order val="3"/>
          <c:tx>
            <c:v>-Cost,-health</c:v>
          </c:tx>
          <c:spPr>
            <a:ln w="25400" cap="rnd">
              <a:noFill/>
              <a:round/>
            </a:ln>
            <a:effectLst/>
          </c:spPr>
          <c:marker>
            <c:symbol val="none"/>
          </c:marker>
          <c:xVal>
            <c:numRef>
              <c:f>'DO winst'!$G$101</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3-7A4F-4120-B003-80044C22CF0E}"/>
            </c:ext>
          </c:extLst>
        </c:ser>
        <c:ser>
          <c:idx val="4"/>
          <c:order val="4"/>
          <c:tx>
            <c:v>Cost,=health-1</c:v>
          </c:tx>
          <c:spPr>
            <a:ln w="25400" cap="rnd">
              <a:noFill/>
              <a:round/>
            </a:ln>
            <a:effectLst/>
          </c:spPr>
          <c:marker>
            <c:symbol val="none"/>
          </c:marker>
          <c:xVal>
            <c:numRef>
              <c:f>'DO winst'!$G$102</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3-5E98-47C8-A198-8FFAFE0D051B}"/>
            </c:ext>
          </c:extLst>
        </c:ser>
        <c:ser>
          <c:idx val="5"/>
          <c:order val="5"/>
          <c:tx>
            <c:v>Cost,=health+1</c:v>
          </c:tx>
          <c:spPr>
            <a:ln w="25400" cap="rnd">
              <a:noFill/>
              <a:round/>
            </a:ln>
            <a:effectLst/>
          </c:spPr>
          <c:marker>
            <c:symbol val="none"/>
          </c:marker>
          <c:xVal>
            <c:numRef>
              <c:f>'DO winst'!$G$103</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4-5E98-47C8-A198-8FFAFE0D051B}"/>
            </c:ext>
          </c:extLst>
        </c:ser>
        <c:ser>
          <c:idx val="6"/>
          <c:order val="6"/>
          <c:tx>
            <c:v>-Cost,=health-1</c:v>
          </c:tx>
          <c:spPr>
            <a:ln w="25400" cap="rnd">
              <a:noFill/>
              <a:round/>
            </a:ln>
            <a:effectLst/>
          </c:spPr>
          <c:marker>
            <c:symbol val="none"/>
          </c:marker>
          <c:xVal>
            <c:numRef>
              <c:f>'DO winst'!$G$102</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5-5E98-47C8-A198-8FFAFE0D051B}"/>
            </c:ext>
          </c:extLst>
        </c:ser>
        <c:ser>
          <c:idx val="7"/>
          <c:order val="7"/>
          <c:tx>
            <c:v>-Cost,=health+1</c:v>
          </c:tx>
          <c:spPr>
            <a:ln w="25400" cap="rnd">
              <a:noFill/>
              <a:round/>
            </a:ln>
            <a:effectLst/>
          </c:spPr>
          <c:marker>
            <c:symbol val="none"/>
          </c:marker>
          <c:xVal>
            <c:numRef>
              <c:f>'DO winst'!$G$103</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6-5E98-47C8-A198-8FFAFE0D051B}"/>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winst'!$H$99</c:f>
              <c:strCache>
                <c:ptCount val="1"/>
                <c:pt idx="0">
                  <c:v>Health outcome, per patient (QALY)</c:v>
                </c:pt>
              </c:strCache>
            </c:strRef>
          </c:tx>
          <c:layout>
            <c:manualLayout>
              <c:xMode val="edge"/>
              <c:yMode val="edge"/>
              <c:x val="0.34168973791399398"/>
              <c:y val="0.921622758568868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winst'!$B$100</c:f>
              <c:strCache>
                <c:ptCount val="1"/>
                <c:pt idx="0">
                  <c:v>Potential cost difference, per patient</c:v>
                </c:pt>
              </c:strCache>
            </c:strRef>
          </c:tx>
          <c:layout>
            <c:manualLayout>
              <c:xMode val="edge"/>
              <c:yMode val="edge"/>
              <c:x val="4.5308917616377672E-3"/>
              <c:y val="0.211515468496160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75</xdr:row>
      <xdr:rowOff>57149</xdr:rowOff>
    </xdr:from>
    <xdr:to>
      <xdr:col>6</xdr:col>
      <xdr:colOff>552450</xdr:colOff>
      <xdr:row>95</xdr:row>
      <xdr:rowOff>50800</xdr:rowOff>
    </xdr:to>
    <xdr:graphicFrame macro="">
      <xdr:nvGraphicFramePr>
        <xdr:cNvPr id="2" name="Grafiek 1">
          <a:extLst>
            <a:ext uri="{FF2B5EF4-FFF2-40B4-BE49-F238E27FC236}">
              <a16:creationId xmlns:a16="http://schemas.microsoft.com/office/drawing/2014/main" id="{D67BD1B7-781E-4C3D-86CF-3764676F9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93134</xdr:colOff>
      <xdr:row>102</xdr:row>
      <xdr:rowOff>0</xdr:rowOff>
    </xdr:from>
    <xdr:to>
      <xdr:col>6</xdr:col>
      <xdr:colOff>554144</xdr:colOff>
      <xdr:row>121</xdr:row>
      <xdr:rowOff>162985</xdr:rowOff>
    </xdr:to>
    <xdr:graphicFrame macro="">
      <xdr:nvGraphicFramePr>
        <xdr:cNvPr id="4" name="Grafiek 3">
          <a:extLst>
            <a:ext uri="{FF2B5EF4-FFF2-40B4-BE49-F238E27FC236}">
              <a16:creationId xmlns:a16="http://schemas.microsoft.com/office/drawing/2014/main" id="{867BA25B-16BA-4395-A46F-AAFA3EBF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0.60047</cdr:x>
      <cdr:y>0.60396</cdr:y>
    </cdr:from>
    <cdr:to>
      <cdr:x>0.91018</cdr:x>
      <cdr:y>0.6961</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469426" y="2067160"/>
          <a:ext cx="1789463" cy="31536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cost-savings</a:t>
          </a:r>
          <a:endParaRPr lang="nl-NL" sz="1100">
            <a:solidFill>
              <a:schemeClr val="bg1">
                <a:lumMod val="75000"/>
              </a:schemeClr>
            </a:solidFill>
          </a:endParaRPr>
        </a:p>
      </cdr:txBody>
    </cdr:sp>
  </cdr:relSizeAnchor>
  <cdr:relSizeAnchor xmlns:cdr="http://schemas.openxmlformats.org/drawingml/2006/chartDrawing">
    <cdr:from>
      <cdr:x>0.15972</cdr:x>
      <cdr:y>0.60328</cdr:y>
    </cdr:from>
    <cdr:to>
      <cdr:x>0.46943</cdr:x>
      <cdr:y>0.69542</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922832" y="2064833"/>
          <a:ext cx="1789463"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cost-savings</a:t>
          </a:r>
          <a:endParaRPr lang="nl-NL" sz="1100">
            <a:solidFill>
              <a:schemeClr val="bg1">
                <a:lumMod val="75000"/>
              </a:schemeClr>
            </a:solidFill>
          </a:endParaRPr>
        </a:p>
      </cdr:txBody>
    </cdr:sp>
  </cdr:relSizeAnchor>
  <cdr:relSizeAnchor xmlns:cdr="http://schemas.openxmlformats.org/drawingml/2006/chartDrawing">
    <cdr:from>
      <cdr:x>0.1612</cdr:x>
      <cdr:y>0.24785</cdr:y>
    </cdr:from>
    <cdr:to>
      <cdr:x>0.47091</cdr:x>
      <cdr:y>0.33999</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931383" y="848320"/>
          <a:ext cx="1789463"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 increase</a:t>
          </a:r>
          <a:endParaRPr lang="nl-NL" sz="1100">
            <a:solidFill>
              <a:schemeClr val="bg1">
                <a:lumMod val="75000"/>
              </a:schemeClr>
            </a:solidFill>
          </a:endParaRPr>
        </a:p>
      </cdr:txBody>
    </cdr:sp>
  </cdr:relSizeAnchor>
  <cdr:relSizeAnchor xmlns:cdr="http://schemas.openxmlformats.org/drawingml/2006/chartDrawing">
    <cdr:from>
      <cdr:x>0.60057</cdr:x>
      <cdr:y>0.25019</cdr:y>
    </cdr:from>
    <cdr:to>
      <cdr:x>0.91028</cdr:x>
      <cdr:y>0.34233</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470004" y="856329"/>
          <a:ext cx="1789462"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 increase</a:t>
          </a:r>
          <a:endParaRPr lang="nl-NL" sz="1100">
            <a:solidFill>
              <a:schemeClr val="bg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0.61515</cdr:x>
      <cdr:y>0.60612</cdr:y>
    </cdr:from>
    <cdr:to>
      <cdr:x>0.92486</cdr:x>
      <cdr:y>0.69826</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554265" y="2074399"/>
          <a:ext cx="1789463" cy="31534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cost-savings</a:t>
          </a:r>
          <a:endParaRPr lang="nl-NL" sz="1100">
            <a:solidFill>
              <a:schemeClr val="bg1">
                <a:lumMod val="75000"/>
              </a:schemeClr>
            </a:solidFill>
          </a:endParaRPr>
        </a:p>
      </cdr:txBody>
    </cdr:sp>
  </cdr:relSizeAnchor>
  <cdr:relSizeAnchor xmlns:cdr="http://schemas.openxmlformats.org/drawingml/2006/chartDrawing">
    <cdr:from>
      <cdr:x>0.13902</cdr:x>
      <cdr:y>0.60772</cdr:y>
    </cdr:from>
    <cdr:to>
      <cdr:x>0.44873</cdr:x>
      <cdr:y>0.69986</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803250" y="207987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cost-savings</a:t>
          </a:r>
          <a:endParaRPr lang="nl-NL" sz="1100">
            <a:solidFill>
              <a:schemeClr val="bg1">
                <a:lumMod val="75000"/>
              </a:schemeClr>
            </a:solidFill>
          </a:endParaRPr>
        </a:p>
      </cdr:txBody>
    </cdr:sp>
  </cdr:relSizeAnchor>
  <cdr:relSizeAnchor xmlns:cdr="http://schemas.openxmlformats.org/drawingml/2006/chartDrawing">
    <cdr:from>
      <cdr:x>0.13409</cdr:x>
      <cdr:y>0.26569</cdr:y>
    </cdr:from>
    <cdr:to>
      <cdr:x>0.4438</cdr:x>
      <cdr:y>0.35783</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774766" y="909297"/>
          <a:ext cx="1789462" cy="3153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 increase</a:t>
          </a:r>
          <a:endParaRPr lang="nl-NL" sz="1100">
            <a:solidFill>
              <a:schemeClr val="bg1">
                <a:lumMod val="75000"/>
              </a:schemeClr>
            </a:solidFill>
          </a:endParaRPr>
        </a:p>
      </cdr:txBody>
    </cdr:sp>
  </cdr:relSizeAnchor>
  <cdr:relSizeAnchor xmlns:cdr="http://schemas.openxmlformats.org/drawingml/2006/chartDrawing">
    <cdr:from>
      <cdr:x>0.61516</cdr:x>
      <cdr:y>0.26753</cdr:y>
    </cdr:from>
    <cdr:to>
      <cdr:x>0.92487</cdr:x>
      <cdr:y>0.35967</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554323" y="91559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 increase</a:t>
          </a:r>
          <a:endParaRPr lang="nl-NL" sz="1100">
            <a:solidFill>
              <a:schemeClr val="bg1">
                <a:lumMod val="75000"/>
              </a:schemeClr>
            </a:solidFill>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I103"/>
  <sheetViews>
    <sheetView showGridLines="0" tabSelected="1" view="pageLayout" zoomScaleNormal="100" zoomScaleSheetLayoutView="100" workbookViewId="0">
      <selection activeCell="B54" sqref="B54"/>
    </sheetView>
  </sheetViews>
  <sheetFormatPr defaultColWidth="9.140625" defaultRowHeight="12.75" x14ac:dyDescent="0.2"/>
  <cols>
    <col min="1" max="1" width="1.140625" style="3" customWidth="1"/>
    <col min="2" max="2" width="39" style="3" customWidth="1"/>
    <col min="3" max="3" width="1.7109375" style="3" customWidth="1"/>
    <col min="4" max="4" width="14.85546875" style="3" customWidth="1"/>
    <col min="5" max="5" width="1.5703125" style="3" customWidth="1"/>
    <col min="6" max="6" width="17" style="3" customWidth="1"/>
    <col min="7" max="7" width="8.28515625" style="3" customWidth="1"/>
    <col min="8" max="8" width="1.7109375" style="3" customWidth="1"/>
    <col min="9" max="9" width="4.28515625" style="3" customWidth="1"/>
    <col min="10" max="16384" width="9.140625" style="3"/>
  </cols>
  <sheetData>
    <row r="1" spans="2:9" ht="18" x14ac:dyDescent="0.25">
      <c r="B1" s="12" t="s">
        <v>0</v>
      </c>
      <c r="C1" s="1"/>
    </row>
    <row r="2" spans="2:9" x14ac:dyDescent="0.2">
      <c r="B2" s="2" t="s">
        <v>50</v>
      </c>
      <c r="C2" s="2"/>
    </row>
    <row r="3" spans="2:9" ht="42" customHeight="1" x14ac:dyDescent="0.2">
      <c r="B3" s="62" t="s">
        <v>49</v>
      </c>
      <c r="C3" s="62"/>
      <c r="D3" s="62"/>
      <c r="E3" s="62"/>
      <c r="F3" s="62"/>
      <c r="G3" s="62"/>
    </row>
    <row r="4" spans="2:9" ht="39.6" customHeight="1" x14ac:dyDescent="0.2">
      <c r="B4" s="68" t="s">
        <v>25</v>
      </c>
      <c r="C4" s="68"/>
      <c r="D4" s="68"/>
      <c r="E4" s="68"/>
      <c r="F4" s="68"/>
      <c r="G4" s="68"/>
      <c r="H4" s="68"/>
    </row>
    <row r="5" spans="2:9" ht="12.6" customHeight="1" x14ac:dyDescent="0.2">
      <c r="B5" s="6"/>
      <c r="C5" s="6"/>
      <c r="D5" s="27" t="s">
        <v>18</v>
      </c>
      <c r="E5" s="6"/>
      <c r="F5" s="28" t="s">
        <v>22</v>
      </c>
      <c r="G5" s="6"/>
      <c r="H5" s="6"/>
    </row>
    <row r="6" spans="2:9" x14ac:dyDescent="0.2">
      <c r="B6" s="3" t="s">
        <v>9</v>
      </c>
      <c r="D6" s="14"/>
      <c r="F6" s="14"/>
    </row>
    <row r="7" spans="2:9" ht="25.9" customHeight="1" x14ac:dyDescent="0.2">
      <c r="B7" s="70" t="s">
        <v>20</v>
      </c>
      <c r="C7" s="70"/>
      <c r="D7" s="70"/>
      <c r="E7" s="70"/>
      <c r="F7" s="70"/>
    </row>
    <row r="8" spans="2:9" ht="12" customHeight="1" x14ac:dyDescent="0.2">
      <c r="B8" s="4"/>
      <c r="C8" s="4"/>
      <c r="D8" s="27" t="s">
        <v>18</v>
      </c>
      <c r="F8" s="22" t="s">
        <v>21</v>
      </c>
    </row>
    <row r="9" spans="2:9" x14ac:dyDescent="0.2">
      <c r="B9" s="3" t="s">
        <v>10</v>
      </c>
      <c r="D9" s="14"/>
      <c r="F9" s="14"/>
    </row>
    <row r="10" spans="2:9" ht="25.9" customHeight="1" x14ac:dyDescent="0.2">
      <c r="B10" s="70" t="s">
        <v>19</v>
      </c>
      <c r="C10" s="70"/>
      <c r="D10" s="70"/>
      <c r="E10" s="70"/>
      <c r="F10" s="70"/>
    </row>
    <row r="11" spans="2:9" ht="6" customHeight="1" x14ac:dyDescent="0.2">
      <c r="B11" s="4"/>
      <c r="C11" s="4"/>
    </row>
    <row r="12" spans="2:9" x14ac:dyDescent="0.2">
      <c r="B12" s="3" t="s">
        <v>8</v>
      </c>
      <c r="D12" s="19"/>
    </row>
    <row r="13" spans="2:9" ht="5.45" customHeight="1" x14ac:dyDescent="0.2"/>
    <row r="14" spans="2:9" x14ac:dyDescent="0.2">
      <c r="B14" s="30" t="s">
        <v>24</v>
      </c>
      <c r="F14" s="16" t="s">
        <v>13</v>
      </c>
      <c r="G14" s="17">
        <f>1000-LEN(B15)</f>
        <v>986</v>
      </c>
    </row>
    <row r="15" spans="2:9" ht="273.60000000000002" customHeight="1" x14ac:dyDescent="0.2">
      <c r="B15" s="63" t="s">
        <v>17</v>
      </c>
      <c r="C15" s="64"/>
      <c r="D15" s="64"/>
      <c r="E15" s="64"/>
      <c r="F15" s="64"/>
      <c r="G15" s="65"/>
      <c r="H15" s="5"/>
      <c r="I15" s="5"/>
    </row>
    <row r="16" spans="2:9" ht="10.9" customHeight="1" x14ac:dyDescent="0.2"/>
    <row r="17" spans="2:9" x14ac:dyDescent="0.2">
      <c r="B17" s="3" t="s">
        <v>11</v>
      </c>
      <c r="F17" s="16" t="s">
        <v>13</v>
      </c>
      <c r="G17" s="17">
        <f>500-LEN(B18)</f>
        <v>422</v>
      </c>
    </row>
    <row r="18" spans="2:9" ht="151.15" customHeight="1" x14ac:dyDescent="0.2">
      <c r="B18" s="63" t="s">
        <v>2</v>
      </c>
      <c r="C18" s="64"/>
      <c r="D18" s="64"/>
      <c r="E18" s="64"/>
      <c r="F18" s="64"/>
      <c r="G18" s="65"/>
      <c r="H18" s="5"/>
      <c r="I18" s="5"/>
    </row>
    <row r="19" spans="2:9" ht="6" customHeight="1" x14ac:dyDescent="0.2">
      <c r="H19" s="5"/>
      <c r="I19" s="5"/>
    </row>
    <row r="20" spans="2:9" ht="57" customHeight="1" x14ac:dyDescent="0.2">
      <c r="B20" s="69" t="s">
        <v>43</v>
      </c>
      <c r="C20" s="69"/>
      <c r="D20" s="69"/>
      <c r="E20" s="69"/>
      <c r="F20" s="69"/>
      <c r="G20" s="69"/>
      <c r="H20" s="6"/>
      <c r="I20" s="6"/>
    </row>
    <row r="21" spans="2:9" ht="10.9" customHeight="1" x14ac:dyDescent="0.2">
      <c r="B21" s="10"/>
      <c r="C21" s="10"/>
      <c r="D21" s="25"/>
      <c r="E21" s="26"/>
      <c r="F21" s="36" t="s">
        <v>31</v>
      </c>
      <c r="G21" s="10"/>
      <c r="H21" s="10"/>
      <c r="I21" s="10"/>
    </row>
    <row r="22" spans="2:9" ht="10.9" customHeight="1" x14ac:dyDescent="0.2">
      <c r="B22" s="10"/>
      <c r="C22" s="10"/>
      <c r="D22" s="25"/>
      <c r="E22" s="26"/>
      <c r="F22" s="36" t="s">
        <v>32</v>
      </c>
      <c r="G22" s="10"/>
      <c r="H22" s="10"/>
      <c r="I22" s="10"/>
    </row>
    <row r="23" spans="2:9" ht="14.45" customHeight="1" x14ac:dyDescent="0.2">
      <c r="B23" s="10"/>
      <c r="C23" s="10"/>
      <c r="D23" s="37" t="s">
        <v>18</v>
      </c>
      <c r="E23" s="26"/>
      <c r="F23" s="35" t="s">
        <v>26</v>
      </c>
      <c r="G23" s="34"/>
      <c r="H23" s="10"/>
      <c r="I23" s="10"/>
    </row>
    <row r="24" spans="2:9" x14ac:dyDescent="0.2">
      <c r="B24" s="57" t="s">
        <v>28</v>
      </c>
      <c r="D24" s="60">
        <v>0</v>
      </c>
      <c r="F24" s="49" t="s">
        <v>36</v>
      </c>
    </row>
    <row r="25" spans="2:9" ht="10.9" customHeight="1" x14ac:dyDescent="0.2"/>
    <row r="26" spans="2:9" x14ac:dyDescent="0.2">
      <c r="B26" s="43" t="s">
        <v>30</v>
      </c>
    </row>
    <row r="27" spans="2:9" x14ac:dyDescent="0.2">
      <c r="B27" s="43" t="s">
        <v>29</v>
      </c>
      <c r="D27" s="14">
        <v>0</v>
      </c>
      <c r="F27" s="49" t="s">
        <v>36</v>
      </c>
    </row>
    <row r="28" spans="2:9" ht="9.6" customHeight="1" x14ac:dyDescent="0.2"/>
    <row r="29" spans="2:9" x14ac:dyDescent="0.2">
      <c r="B29" s="57" t="s">
        <v>42</v>
      </c>
    </row>
    <row r="30" spans="2:9" x14ac:dyDescent="0.2">
      <c r="B30" s="7" t="s">
        <v>3</v>
      </c>
      <c r="C30" s="7"/>
      <c r="D30" s="24">
        <f>D27-D24</f>
        <v>0</v>
      </c>
      <c r="F30" s="49" t="s">
        <v>36</v>
      </c>
    </row>
    <row r="31" spans="2:9" ht="13.15" customHeight="1" x14ac:dyDescent="0.2">
      <c r="B31" s="7"/>
      <c r="C31" s="7"/>
    </row>
    <row r="32" spans="2:9" ht="13.15" customHeight="1" x14ac:dyDescent="0.2">
      <c r="B32" s="5" t="s">
        <v>44</v>
      </c>
      <c r="C32" s="7"/>
    </row>
    <row r="33" spans="2:7" x14ac:dyDescent="0.2">
      <c r="B33" s="5" t="s">
        <v>45</v>
      </c>
      <c r="C33" s="7"/>
      <c r="D33" s="50"/>
    </row>
    <row r="34" spans="2:7" ht="13.15" customHeight="1" x14ac:dyDescent="0.2">
      <c r="B34" s="5" t="s">
        <v>40</v>
      </c>
      <c r="C34" s="7"/>
    </row>
    <row r="35" spans="2:7" ht="9.6" customHeight="1" x14ac:dyDescent="0.2">
      <c r="B35" s="7"/>
      <c r="C35" s="7"/>
    </row>
    <row r="36" spans="2:7" ht="16.899999999999999" customHeight="1" x14ac:dyDescent="0.2">
      <c r="B36" s="33" t="s">
        <v>24</v>
      </c>
      <c r="F36" s="16" t="s">
        <v>13</v>
      </c>
      <c r="G36" s="17">
        <f>1000-LEN(B37)</f>
        <v>986</v>
      </c>
    </row>
    <row r="37" spans="2:7" ht="243.6" customHeight="1" x14ac:dyDescent="0.2">
      <c r="B37" s="63" t="s">
        <v>17</v>
      </c>
      <c r="C37" s="64"/>
      <c r="D37" s="64"/>
      <c r="E37" s="64"/>
      <c r="F37" s="64"/>
      <c r="G37" s="65"/>
    </row>
    <row r="38" spans="2:7" ht="13.15" customHeight="1" x14ac:dyDescent="0.2">
      <c r="B38" s="7"/>
      <c r="C38" s="7"/>
    </row>
    <row r="39" spans="2:7" ht="15" customHeight="1" x14ac:dyDescent="0.2">
      <c r="B39" s="3" t="s">
        <v>11</v>
      </c>
      <c r="F39" s="16" t="s">
        <v>13</v>
      </c>
      <c r="G39" s="17">
        <f>500-LEN(B40)</f>
        <v>422</v>
      </c>
    </row>
    <row r="40" spans="2:7" ht="147" customHeight="1" x14ac:dyDescent="0.2">
      <c r="B40" s="63" t="s">
        <v>2</v>
      </c>
      <c r="C40" s="64"/>
      <c r="D40" s="64"/>
      <c r="E40" s="64"/>
      <c r="F40" s="64"/>
      <c r="G40" s="65"/>
    </row>
    <row r="41" spans="2:7" ht="10.9" customHeight="1" x14ac:dyDescent="0.2">
      <c r="B41" s="6"/>
      <c r="C41" s="6"/>
      <c r="D41" s="11"/>
      <c r="E41" s="6"/>
      <c r="F41" s="4"/>
      <c r="G41" s="6"/>
    </row>
    <row r="42" spans="2:7" ht="57.6" customHeight="1" x14ac:dyDescent="0.2">
      <c r="B42" s="69" t="s">
        <v>46</v>
      </c>
      <c r="C42" s="69"/>
      <c r="D42" s="69"/>
      <c r="E42" s="69"/>
      <c r="F42" s="69"/>
      <c r="G42" s="69"/>
    </row>
    <row r="43" spans="2:7" ht="10.9" customHeight="1" x14ac:dyDescent="0.2">
      <c r="B43" s="6"/>
      <c r="C43" s="6"/>
      <c r="D43" s="54" t="s">
        <v>4</v>
      </c>
      <c r="E43" s="6"/>
      <c r="F43" s="4" t="s">
        <v>6</v>
      </c>
      <c r="G43" s="6"/>
    </row>
    <row r="44" spans="2:7" ht="15" customHeight="1" x14ac:dyDescent="0.2">
      <c r="D44" s="13" t="s">
        <v>5</v>
      </c>
      <c r="F44" s="15" t="s">
        <v>35</v>
      </c>
    </row>
    <row r="45" spans="2:7" ht="9" customHeight="1" x14ac:dyDescent="0.2">
      <c r="D45" s="8"/>
    </row>
    <row r="46" spans="2:7" x14ac:dyDescent="0.2">
      <c r="B46" s="3" t="s">
        <v>14</v>
      </c>
      <c r="C46" s="9" t="s">
        <v>1</v>
      </c>
      <c r="D46" s="18"/>
      <c r="E46" s="9" t="s">
        <v>1</v>
      </c>
      <c r="F46" s="18"/>
    </row>
    <row r="47" spans="2:7" ht="4.9000000000000004" customHeight="1" x14ac:dyDescent="0.2">
      <c r="C47" s="9"/>
      <c r="D47" s="58"/>
      <c r="E47" s="9"/>
      <c r="F47" s="58"/>
    </row>
    <row r="48" spans="2:7" ht="13.9" customHeight="1" x14ac:dyDescent="0.2">
      <c r="B48" s="71" t="s">
        <v>41</v>
      </c>
    </row>
    <row r="49" spans="2:7" x14ac:dyDescent="0.2">
      <c r="B49" s="72"/>
      <c r="C49" s="9" t="s">
        <v>1</v>
      </c>
      <c r="D49" s="18"/>
      <c r="E49" s="9" t="s">
        <v>1</v>
      </c>
      <c r="F49" s="18"/>
    </row>
    <row r="50" spans="2:7" ht="3.6" customHeight="1" x14ac:dyDescent="0.2"/>
    <row r="51" spans="2:7" ht="19.149999999999999" customHeight="1" x14ac:dyDescent="0.2">
      <c r="B51" s="57" t="s">
        <v>47</v>
      </c>
      <c r="D51" s="22" t="s">
        <v>15</v>
      </c>
    </row>
    <row r="52" spans="2:7" x14ac:dyDescent="0.2">
      <c r="B52" s="55" t="s">
        <v>51</v>
      </c>
      <c r="C52" s="9" t="s">
        <v>1</v>
      </c>
      <c r="D52" s="23">
        <f>D12*(D49-D46)</f>
        <v>0</v>
      </c>
      <c r="E52" s="9" t="s">
        <v>1</v>
      </c>
      <c r="F52" s="23">
        <f>D12*(F49-F46)</f>
        <v>0</v>
      </c>
    </row>
    <row r="53" spans="2:7" ht="11.45" customHeight="1" x14ac:dyDescent="0.2"/>
    <row r="54" spans="2:7" ht="21.6" customHeight="1" x14ac:dyDescent="0.2">
      <c r="B54" s="29" t="s">
        <v>52</v>
      </c>
      <c r="D54" s="59"/>
      <c r="E54" s="9"/>
      <c r="F54" s="21"/>
    </row>
    <row r="55" spans="2:7" ht="3.6" customHeight="1" x14ac:dyDescent="0.2"/>
    <row r="56" spans="2:7" ht="11.45" customHeight="1" x14ac:dyDescent="0.2">
      <c r="B56" s="57" t="s">
        <v>47</v>
      </c>
      <c r="D56" s="22" t="s">
        <v>16</v>
      </c>
    </row>
    <row r="57" spans="2:7" x14ac:dyDescent="0.2">
      <c r="B57" s="56" t="s">
        <v>51</v>
      </c>
      <c r="C57" s="9" t="s">
        <v>1</v>
      </c>
      <c r="D57" s="23">
        <f>D52*D54</f>
        <v>0</v>
      </c>
      <c r="E57" s="9" t="s">
        <v>1</v>
      </c>
      <c r="F57" s="23">
        <f>F52*F54</f>
        <v>0</v>
      </c>
    </row>
    <row r="58" spans="2:7" ht="10.15" customHeight="1" x14ac:dyDescent="0.25">
      <c r="B58" s="20"/>
      <c r="C58" s="9"/>
      <c r="D58"/>
      <c r="E58"/>
      <c r="F58"/>
    </row>
    <row r="59" spans="2:7" x14ac:dyDescent="0.2">
      <c r="B59" s="33" t="s">
        <v>24</v>
      </c>
      <c r="F59" s="16" t="s">
        <v>13</v>
      </c>
      <c r="G59" s="17">
        <f>1000-LEN(B60)</f>
        <v>929</v>
      </c>
    </row>
    <row r="60" spans="2:7" ht="251.45" customHeight="1" x14ac:dyDescent="0.2">
      <c r="B60" s="63" t="s">
        <v>23</v>
      </c>
      <c r="C60" s="64"/>
      <c r="D60" s="64"/>
      <c r="E60" s="64"/>
      <c r="F60" s="64"/>
      <c r="G60" s="65"/>
    </row>
    <row r="61" spans="2:7" ht="9.6" customHeight="1" x14ac:dyDescent="0.25">
      <c r="B61" s="20"/>
      <c r="C61" s="9"/>
      <c r="D61"/>
      <c r="E61"/>
      <c r="F61"/>
    </row>
    <row r="62" spans="2:7" x14ac:dyDescent="0.2">
      <c r="B62" s="3" t="s">
        <v>11</v>
      </c>
      <c r="F62" s="16" t="s">
        <v>13</v>
      </c>
      <c r="G62" s="17">
        <f>500-LEN(B63)</f>
        <v>422</v>
      </c>
    </row>
    <row r="63" spans="2:7" ht="152.44999999999999" customHeight="1" x14ac:dyDescent="0.2">
      <c r="B63" s="63" t="s">
        <v>2</v>
      </c>
      <c r="C63" s="64"/>
      <c r="D63" s="64"/>
      <c r="E63" s="64"/>
      <c r="F63" s="64"/>
      <c r="G63" s="65"/>
    </row>
    <row r="64" spans="2:7" ht="29.45" customHeight="1" x14ac:dyDescent="0.25">
      <c r="B64" s="20"/>
      <c r="C64" s="9"/>
      <c r="D64"/>
      <c r="E64"/>
      <c r="F64"/>
    </row>
    <row r="65" spans="2:8" ht="16.149999999999999" customHeight="1" x14ac:dyDescent="0.2">
      <c r="B65" s="31" t="s">
        <v>12</v>
      </c>
    </row>
    <row r="66" spans="2:8" s="32" customFormat="1" ht="12.6" customHeight="1" x14ac:dyDescent="0.2">
      <c r="B66" s="1"/>
      <c r="F66" s="16" t="s">
        <v>13</v>
      </c>
      <c r="G66" s="17">
        <f>1000-LEN(B67)</f>
        <v>977</v>
      </c>
    </row>
    <row r="67" spans="2:8" ht="206.45" customHeight="1" x14ac:dyDescent="0.2">
      <c r="B67" s="63" t="s">
        <v>7</v>
      </c>
      <c r="C67" s="66"/>
      <c r="D67" s="66"/>
      <c r="E67" s="66"/>
      <c r="F67" s="66"/>
      <c r="G67" s="67"/>
    </row>
    <row r="68" spans="2:8" ht="15" customHeight="1" x14ac:dyDescent="0.2">
      <c r="B68" s="1"/>
    </row>
    <row r="69" spans="2:8" ht="17.45" customHeight="1" x14ac:dyDescent="0.2">
      <c r="B69" s="1" t="s">
        <v>27</v>
      </c>
    </row>
    <row r="70" spans="2:8" ht="32.450000000000003" customHeight="1" x14ac:dyDescent="0.2">
      <c r="B70" s="61" t="s">
        <v>37</v>
      </c>
      <c r="C70" s="61"/>
      <c r="D70" s="61"/>
      <c r="E70" s="61"/>
      <c r="F70" s="61"/>
      <c r="G70" s="61"/>
    </row>
    <row r="72" spans="2:8" x14ac:dyDescent="0.2">
      <c r="B72" s="53" t="s">
        <v>38</v>
      </c>
    </row>
    <row r="73" spans="2:8" ht="13.15" customHeight="1" x14ac:dyDescent="0.2">
      <c r="B73" s="44" t="s">
        <v>34</v>
      </c>
      <c r="D73" s="38">
        <f>D30</f>
        <v>0</v>
      </c>
      <c r="F73" s="39" t="str">
        <f>F30</f>
        <v>QALY</v>
      </c>
      <c r="G73" s="42" t="e" cm="1">
        <f t="array" ref="G73">D73*_xlfn.IFS(AND(D73&gt;=0,D33="Health gain"),1,AND(D73&lt;0,D33="Health gain"),-1,AND(D73&lt;0,D33="Health loss"),1,AND(D73&gt;=0,D33="Health loss"),-1,D33="No potential effect",0)</f>
        <v>#N/A</v>
      </c>
      <c r="H73" s="45" t="str">
        <f>B73&amp;" ("&amp;F73&amp;")"</f>
        <v>Health outcome, per patient (QALY)</v>
      </c>
    </row>
    <row r="74" spans="2:8" x14ac:dyDescent="0.2">
      <c r="B74" s="57" t="s">
        <v>48</v>
      </c>
      <c r="D74" s="40">
        <f>D49-D46</f>
        <v>0</v>
      </c>
      <c r="G74" s="42"/>
    </row>
    <row r="75" spans="2:8" s="51" customFormat="1" ht="8.4499999999999993" customHeight="1" x14ac:dyDescent="0.2">
      <c r="D75" s="41">
        <f>-1*D74</f>
        <v>0</v>
      </c>
      <c r="F75" s="52"/>
      <c r="G75" s="42" t="e">
        <f>-1*G73</f>
        <v>#N/A</v>
      </c>
    </row>
    <row r="76" spans="2:8" s="51" customFormat="1" x14ac:dyDescent="0.2">
      <c r="G76" s="42" t="e">
        <f>IF(G73=0,-1,0)</f>
        <v>#N/A</v>
      </c>
    </row>
    <row r="77" spans="2:8" s="51" customFormat="1" x14ac:dyDescent="0.2">
      <c r="G77" s="42" t="e">
        <f>IF(G73=0,1,0)</f>
        <v>#N/A</v>
      </c>
    </row>
    <row r="78" spans="2:8" s="51" customFormat="1" x14ac:dyDescent="0.2"/>
    <row r="79" spans="2:8" s="51" customFormat="1" x14ac:dyDescent="0.2"/>
    <row r="80" spans="2:8" s="51" customFormat="1" x14ac:dyDescent="0.2"/>
    <row r="81" s="51" customFormat="1" x14ac:dyDescent="0.2"/>
    <row r="82" s="51" customFormat="1" x14ac:dyDescent="0.2"/>
    <row r="83" s="51" customFormat="1" x14ac:dyDescent="0.2"/>
    <row r="97" spans="2:8" ht="82.15" customHeight="1" x14ac:dyDescent="0.2"/>
    <row r="98" spans="2:8" x14ac:dyDescent="0.2">
      <c r="B98" s="53" t="s">
        <v>39</v>
      </c>
      <c r="D98" s="46" t="s">
        <v>33</v>
      </c>
      <c r="F98" s="3" t="str">
        <f>F44</f>
        <v>Societal perspective</v>
      </c>
    </row>
    <row r="99" spans="2:8" ht="13.15" customHeight="1" x14ac:dyDescent="0.2">
      <c r="B99" s="44" t="s">
        <v>34</v>
      </c>
      <c r="D99" s="38">
        <f>D30</f>
        <v>0</v>
      </c>
      <c r="F99" s="48" t="str">
        <f>$F$30</f>
        <v>QALY</v>
      </c>
      <c r="G99" s="42" t="e" cm="1">
        <f t="array" ref="G99">D73*_xlfn.IFS(AND(D73&gt;=0,D33="Health gain"),1,AND(D73&lt;0,D33="Health gain"),-1,AND(D73&lt;0,D33="Health loss"),1,AND(D73&gt;=0,D33="Health loss"),-1,D33="No potential effect",0)</f>
        <v>#N/A</v>
      </c>
      <c r="H99" s="45" t="str">
        <f>B99&amp;" ("&amp;F99&amp;")"</f>
        <v>Health outcome, per patient (QALY)</v>
      </c>
    </row>
    <row r="100" spans="2:8" x14ac:dyDescent="0.2">
      <c r="B100" s="57" t="s">
        <v>48</v>
      </c>
      <c r="D100" s="40">
        <f>F49-F46</f>
        <v>0</v>
      </c>
    </row>
    <row r="101" spans="2:8" x14ac:dyDescent="0.2">
      <c r="C101" s="47"/>
      <c r="D101" s="41">
        <f>-1*D100</f>
        <v>0</v>
      </c>
      <c r="E101" s="42"/>
      <c r="F101" s="41"/>
      <c r="G101" s="42" t="e">
        <f>-1*G99</f>
        <v>#N/A</v>
      </c>
    </row>
    <row r="102" spans="2:8" ht="0.6" customHeight="1" x14ac:dyDescent="0.2">
      <c r="G102" s="42" t="e">
        <f>IF(G99=0,-1,0)</f>
        <v>#N/A</v>
      </c>
    </row>
    <row r="103" spans="2:8" x14ac:dyDescent="0.2">
      <c r="G103" s="42" t="e">
        <f>IF(G99=0,1,0)</f>
        <v>#N/A</v>
      </c>
    </row>
  </sheetData>
  <sheetProtection algorithmName="SHA-512" hashValue="vKZNkYdwJyWu04eXCyTzZHdexRrdKwx/T5G7/Sg7YohjDC4yYXKgplPKYxvU4XPvYprAcZEbVKLm5ZfRiH4PUQ==" saltValue="b3GdV7eSuPKq9xVWXAOgUw==" spinCount="100000" sheet="1" objects="1" scenarios="1"/>
  <mergeCells count="15">
    <mergeCell ref="B70:G70"/>
    <mergeCell ref="B3:G3"/>
    <mergeCell ref="B60:G60"/>
    <mergeCell ref="B63:G63"/>
    <mergeCell ref="B67:G67"/>
    <mergeCell ref="B4:H4"/>
    <mergeCell ref="B37:G37"/>
    <mergeCell ref="B40:G40"/>
    <mergeCell ref="B42:G42"/>
    <mergeCell ref="B20:G20"/>
    <mergeCell ref="B18:G18"/>
    <mergeCell ref="B15:G15"/>
    <mergeCell ref="B10:F10"/>
    <mergeCell ref="B7:F7"/>
    <mergeCell ref="B48:B49"/>
  </mergeCells>
  <dataValidations count="3">
    <dataValidation type="textLength" allowBlank="1" showInputMessage="1" showErrorMessage="1" errorTitle="Tekstveld overschreden" error="De door u ingevoerde tekst is te lang. Gebruik maximaal 1000 karakters." sqref="B67:G67 B37:G37 B15:G15 B60:G60" xr:uid="{00000000-0002-0000-0000-000000000000}">
      <formula1>0</formula1>
      <formula2>1000</formula2>
    </dataValidation>
    <dataValidation type="textLength" allowBlank="1" showInputMessage="1" showErrorMessage="1" errorTitle="Tekstveld overschreden" error="De door u ingevoerde tekst is te lang. Gebruik maximaal 500 karakters." sqref="B63:G63 B40:G40 B18:G19" xr:uid="{00000000-0002-0000-0000-000001000000}">
      <formula1>0</formula1>
      <formula2>500</formula2>
    </dataValidation>
    <dataValidation type="list" errorStyle="warning" allowBlank="1" showErrorMessage="1" errorTitle="Select item from dropdown list" error="Please select either 'Health gain', 'Health loss' or 'No difference in health outcome'" sqref="D33" xr:uid="{E3E48EF3-D0D1-4301-85A4-829CAE6A54DB}">
      <formula1>"Health gain,Health loss,No potential effect"</formula1>
    </dataValidation>
  </dataValidations>
  <pageMargins left="0.85" right="0.70866141732283472" top="0.74803149606299213" bottom="0.74803149606299213" header="0.31496062992125984" footer="0.31496062992125984"/>
  <pageSetup paperSize="9" fitToHeight="2" orientation="portrait" r:id="rId1"/>
  <headerFooter>
    <oddHeader>&amp;L&amp;"Arial,Standaard"&amp;8     Health Care Efficiency Research Programme / DoelmatigheidsOnderzoek
&amp;R&amp;G</oddHeader>
    <oddFooter xml:space="preserve">&amp;R&amp;K00-046 &amp;P/&amp;N </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DO winst</vt:lpstr>
      <vt:lpstr>'DO winst'!Afdrukbereik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Doelmatigheidswinst Open ronde 2025 UA</dc:title>
  <dc:creator>Werf@zonmw.nl</dc:creator>
  <cp:lastModifiedBy>Inge Zijp</cp:lastModifiedBy>
  <cp:lastPrinted>2013-07-08T10:01:17Z</cp:lastPrinted>
  <dcterms:created xsi:type="dcterms:W3CDTF">2012-10-26T10:56:58Z</dcterms:created>
  <dcterms:modified xsi:type="dcterms:W3CDTF">2024-10-11T09:26:08Z</dcterms:modified>
</cp:coreProperties>
</file>