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G:\Geestelijke Gezondheid\4 Onderzoeksprogramma ggz\5 Rondes\2023 Praktijkgericht onderzoek\1. Subsidieoproep\Bijlagen\"/>
    </mc:Choice>
  </mc:AlternateContent>
  <xr:revisionPtr revIDLastSave="0" documentId="13_ncr:1_{92EC7E3E-CFEE-4ADF-AC63-34FF358E31F2}" xr6:coauthVersionLast="47" xr6:coauthVersionMax="47" xr10:uidLastSave="{00000000-0000-0000-0000-000000000000}"/>
  <workbookProtection workbookAlgorithmName="SHA-512" workbookHashValue="UXBscbZPBDY1q/qAIYefCFAvWoPb4mgPTDH9H60qnWadNIXlxyZaQ0v5JAcgVZsfhkwr572GFsRuQ9yE+oIHYQ==" workbookSaltValue="oHHRL+uju7qhrljwaEuqiA==" workbookSpinCount="100000" lockStructure="1"/>
  <bookViews>
    <workbookView xWindow="-120" yWindow="-120" windowWidth="29040" windowHeight="15840" tabRatio="778" activeTab="2" xr2:uid="{00000000-000D-0000-FFFF-FFFF00000000}"/>
  </bookViews>
  <sheets>
    <sheet name="Toelichting projectbegroting" sheetId="16" r:id="rId1"/>
    <sheet name="Deelnemersoverzicht" sheetId="6" r:id="rId2"/>
    <sheet name="Projectbegroting " sheetId="1" r:id="rId3"/>
    <sheet name="begr_onderzoeksorg" sheetId="15" r:id="rId4"/>
    <sheet name="Voorwaarden over. instellingen" sheetId="3" r:id="rId5"/>
    <sheet name="Data" sheetId="14" state="hidden" r:id="rId6"/>
    <sheet name="Toelichting financieel model" sheetId="11" state="hidden" r:id="rId7"/>
    <sheet name="Winst- en verliesrekening" sheetId="8" state="hidden" r:id="rId8"/>
    <sheet name="Balans" sheetId="9" state="hidden" r:id="rId9"/>
    <sheet name="Liquiditeitsprognose" sheetId="10" state="hidden" r:id="rId10"/>
    <sheet name="exploitatiekosten" sheetId="13" state="hidden" r:id="rId11"/>
  </sheets>
  <externalReferences>
    <externalReference r:id="rId12"/>
    <externalReference r:id="rId13"/>
    <externalReference r:id="rId14"/>
  </externalReferences>
  <definedNames>
    <definedName name="_xlnm.Print_Area" localSheetId="3">begr_onderzoeksorg!$B$1:$K$85</definedName>
    <definedName name="_xlnm.Print_Area" localSheetId="10">exploitatiekosten!$A$1:$F$39</definedName>
    <definedName name="_xlnm.Print_Area" localSheetId="2">'Projectbegroting '!$W$178</definedName>
    <definedName name="Art._25_AGVV">Data!$B$15:$B$17</definedName>
    <definedName name="Art._27_AGVV">Data!$C$15:$C$17</definedName>
    <definedName name="Artikel" localSheetId="0">[1]Data!$A$16:$A$18</definedName>
    <definedName name="Artikel">Data!$A$15:$A$17</definedName>
    <definedName name="Artikel_25_AGVV" localSheetId="0">[1]Data!$B$16:$B$17</definedName>
    <definedName name="Artikel_25_AGVV">Data!$B$15:$B$16</definedName>
    <definedName name="Artikel_27_AGVV" localSheetId="0">[1]Data!$C$16:$C$17</definedName>
    <definedName name="Artikel_27_AGVV">Data!$C$15:$C$16</definedName>
    <definedName name="NFU" localSheetId="0">[1]Data!#REF!</definedName>
    <definedName name="NFU">Data!$K$3:$K$8</definedName>
    <definedName name="NFU_functies" localSheetId="0">[1]Data!#REF!</definedName>
    <definedName name="NFU_functies">Data!#REF!</definedName>
    <definedName name="Opslag">Data!$B$15:$B$18</definedName>
    <definedName name="organisation">[2]Budget!#REF!</definedName>
    <definedName name="Tabel" localSheetId="0">[1]Data!#REF!</definedName>
    <definedName name="Tabel">Data!$J$3:$J$4</definedName>
    <definedName name="Tabel_2" localSheetId="0">[1]Data!#REF!</definedName>
    <definedName name="Tabel_2">Data!#REF!</definedName>
    <definedName name="Tabel2" localSheetId="0">[1]Data!#REF!</definedName>
    <definedName name="Tabel2">Data!$I$3:$I$4</definedName>
    <definedName name="Tariefkeuze" localSheetId="0">[1]Data!#REF!</definedName>
    <definedName name="Tariefkeuze">Data!#REF!</definedName>
    <definedName name="VSNU" localSheetId="0">[1]Data!#REF!</definedName>
    <definedName name="VSNU">Data!$L$3:$L$7</definedName>
    <definedName name="VSNU_functies" localSheetId="0">[1]Data!#REF!</definedName>
    <definedName name="VSNU_functies">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199" i="1" l="1"/>
  <c r="B199" i="1"/>
  <c r="U195" i="1"/>
  <c r="U194" i="1"/>
  <c r="U193" i="1"/>
  <c r="U192" i="1"/>
  <c r="B195" i="1"/>
  <c r="B194" i="1"/>
  <c r="B193" i="1"/>
  <c r="B192" i="1"/>
  <c r="U196" i="1" l="1"/>
  <c r="U200" i="1" s="1"/>
  <c r="K61" i="15"/>
  <c r="K74" i="15" s="1"/>
  <c r="K52" i="15"/>
  <c r="K70" i="15" s="1"/>
  <c r="K43" i="15"/>
  <c r="K69" i="15" s="1"/>
  <c r="K33" i="15"/>
  <c r="K68" i="15" s="1"/>
  <c r="K24" i="15"/>
  <c r="K23" i="15"/>
  <c r="K22" i="15"/>
  <c r="K21" i="15"/>
  <c r="K20" i="15"/>
  <c r="K19" i="15"/>
  <c r="K18" i="15"/>
  <c r="K17" i="15"/>
  <c r="K16" i="15"/>
  <c r="K25" i="15" s="1"/>
  <c r="K67" i="15" s="1"/>
  <c r="C18" i="1"/>
  <c r="H19" i="8"/>
  <c r="S9" i="1"/>
  <c r="O21" i="6"/>
  <c r="O20" i="6"/>
  <c r="O19" i="6"/>
  <c r="O17" i="6"/>
  <c r="O16" i="6"/>
  <c r="O14" i="6"/>
  <c r="O13" i="6"/>
  <c r="O12" i="6"/>
  <c r="O10" i="6"/>
  <c r="O9" i="6"/>
  <c r="O8" i="6"/>
  <c r="M21" i="6"/>
  <c r="M20" i="6"/>
  <c r="M19" i="6"/>
  <c r="M18" i="6"/>
  <c r="M17" i="6"/>
  <c r="M16" i="6"/>
  <c r="M15" i="6"/>
  <c r="M14" i="6"/>
  <c r="M13" i="6"/>
  <c r="M12" i="6"/>
  <c r="M11" i="6"/>
  <c r="M10" i="6"/>
  <c r="M9" i="6"/>
  <c r="M8" i="6"/>
  <c r="M7" i="6"/>
  <c r="K21" i="6"/>
  <c r="K20" i="6"/>
  <c r="K19" i="6"/>
  <c r="K18" i="6"/>
  <c r="K17" i="6"/>
  <c r="K16" i="6"/>
  <c r="K15" i="6"/>
  <c r="K14" i="6"/>
  <c r="K13" i="6"/>
  <c r="K12" i="6"/>
  <c r="K11" i="6"/>
  <c r="K10" i="6"/>
  <c r="K9" i="6"/>
  <c r="K8" i="6"/>
  <c r="K7" i="6"/>
  <c r="J21" i="6"/>
  <c r="J20" i="6"/>
  <c r="J19" i="6"/>
  <c r="J18" i="6"/>
  <c r="J17" i="6"/>
  <c r="J16" i="6"/>
  <c r="J15" i="6"/>
  <c r="J14" i="6"/>
  <c r="J13" i="6"/>
  <c r="J12" i="6"/>
  <c r="J11" i="6"/>
  <c r="J10" i="6"/>
  <c r="J9" i="6"/>
  <c r="J8" i="6"/>
  <c r="J7" i="6"/>
  <c r="I21" i="6"/>
  <c r="I20" i="6"/>
  <c r="I19" i="6"/>
  <c r="I18" i="6"/>
  <c r="I17" i="6"/>
  <c r="I16" i="6"/>
  <c r="I15" i="6"/>
  <c r="I14" i="6"/>
  <c r="I13" i="6"/>
  <c r="I12" i="6"/>
  <c r="I10" i="6"/>
  <c r="I9" i="6"/>
  <c r="I8" i="6"/>
  <c r="H21" i="6"/>
  <c r="H20" i="6"/>
  <c r="H19" i="6"/>
  <c r="H18" i="6"/>
  <c r="H17" i="6"/>
  <c r="H16" i="6"/>
  <c r="H15" i="6"/>
  <c r="H14" i="6"/>
  <c r="H13" i="6"/>
  <c r="H12" i="6"/>
  <c r="H11" i="6"/>
  <c r="H10" i="6"/>
  <c r="H9" i="6"/>
  <c r="H8" i="6"/>
  <c r="H7" i="6"/>
  <c r="G21" i="6"/>
  <c r="G20" i="6"/>
  <c r="G19" i="6"/>
  <c r="G18" i="6"/>
  <c r="G17" i="6"/>
  <c r="G16" i="6"/>
  <c r="G15" i="6"/>
  <c r="G14" i="6"/>
  <c r="G13" i="6"/>
  <c r="G12" i="6"/>
  <c r="G11" i="6"/>
  <c r="G10" i="6"/>
  <c r="G9" i="6"/>
  <c r="G8" i="6"/>
  <c r="F21" i="6"/>
  <c r="F20" i="6"/>
  <c r="F19" i="6"/>
  <c r="F17" i="6"/>
  <c r="F16" i="6"/>
  <c r="F14" i="6"/>
  <c r="F13" i="6"/>
  <c r="F12" i="6"/>
  <c r="F10" i="6"/>
  <c r="F9" i="6"/>
  <c r="F8" i="6"/>
  <c r="V49" i="1"/>
  <c r="V50" i="1"/>
  <c r="V51" i="1"/>
  <c r="V52" i="1"/>
  <c r="V53" i="1"/>
  <c r="V54" i="1"/>
  <c r="V55" i="1"/>
  <c r="V56" i="1"/>
  <c r="V57" i="1"/>
  <c r="V58" i="1"/>
  <c r="V59" i="1"/>
  <c r="V60" i="1"/>
  <c r="V61" i="1"/>
  <c r="V62" i="1"/>
  <c r="V63" i="1"/>
  <c r="V64" i="1"/>
  <c r="V65" i="1"/>
  <c r="V66" i="1"/>
  <c r="V67" i="1"/>
  <c r="V48" i="1"/>
  <c r="G7" i="6" s="1"/>
  <c r="C170" i="1"/>
  <c r="D170" i="1" s="1"/>
  <c r="C169" i="1"/>
  <c r="D169" i="1" s="1"/>
  <c r="C168" i="1"/>
  <c r="D168" i="1" s="1"/>
  <c r="C167" i="1"/>
  <c r="D167" i="1" s="1"/>
  <c r="C166" i="1"/>
  <c r="D166" i="1" s="1"/>
  <c r="C165" i="1"/>
  <c r="D165" i="1" s="1"/>
  <c r="C164" i="1"/>
  <c r="D164" i="1" s="1"/>
  <c r="C163" i="1"/>
  <c r="D163" i="1" s="1"/>
  <c r="C162" i="1"/>
  <c r="D162" i="1" s="1"/>
  <c r="C161" i="1"/>
  <c r="D161" i="1" s="1"/>
  <c r="U170" i="1"/>
  <c r="V170" i="1" s="1"/>
  <c r="U169" i="1"/>
  <c r="V169" i="1" s="1"/>
  <c r="U168" i="1"/>
  <c r="V168" i="1" s="1"/>
  <c r="U167" i="1"/>
  <c r="V167" i="1" s="1"/>
  <c r="U166" i="1"/>
  <c r="V166" i="1" s="1"/>
  <c r="U165" i="1"/>
  <c r="V165" i="1" s="1"/>
  <c r="U164" i="1"/>
  <c r="V164" i="1" s="1"/>
  <c r="U163" i="1"/>
  <c r="V163" i="1" s="1"/>
  <c r="U162" i="1"/>
  <c r="V162" i="1" s="1"/>
  <c r="U161" i="1"/>
  <c r="V161" i="1" s="1"/>
  <c r="S171" i="1"/>
  <c r="U186" i="1" s="1"/>
  <c r="U177" i="1" a="1"/>
  <c r="U177" i="1" s="1"/>
  <c r="R154" i="1"/>
  <c r="T154" i="1" s="1"/>
  <c r="R153" i="1"/>
  <c r="T153" i="1" s="1"/>
  <c r="R152" i="1"/>
  <c r="T152" i="1" s="1"/>
  <c r="R151" i="1"/>
  <c r="T151" i="1" s="1"/>
  <c r="R150" i="1"/>
  <c r="T150" i="1" s="1"/>
  <c r="R149" i="1"/>
  <c r="T149" i="1" s="1"/>
  <c r="R148" i="1"/>
  <c r="T148" i="1" s="1"/>
  <c r="R147" i="1"/>
  <c r="T147" i="1" s="1"/>
  <c r="R146" i="1"/>
  <c r="T146" i="1" s="1"/>
  <c r="R145" i="1"/>
  <c r="T145" i="1" s="1"/>
  <c r="R144" i="1"/>
  <c r="T144" i="1" s="1"/>
  <c r="R143" i="1"/>
  <c r="T143" i="1" s="1"/>
  <c r="R142" i="1"/>
  <c r="T142" i="1" s="1"/>
  <c r="R141" i="1"/>
  <c r="T141" i="1" s="1"/>
  <c r="R140" i="1"/>
  <c r="T140" i="1" s="1"/>
  <c r="R132" i="1"/>
  <c r="T132" i="1" s="1"/>
  <c r="R131" i="1"/>
  <c r="T131" i="1" s="1"/>
  <c r="R130" i="1"/>
  <c r="T130" i="1" s="1"/>
  <c r="R129" i="1"/>
  <c r="T129" i="1" s="1"/>
  <c r="R128" i="1"/>
  <c r="T128" i="1" s="1"/>
  <c r="R127" i="1"/>
  <c r="T127" i="1" s="1"/>
  <c r="R126" i="1"/>
  <c r="T126" i="1" s="1"/>
  <c r="R125" i="1"/>
  <c r="T125" i="1" s="1"/>
  <c r="R124" i="1"/>
  <c r="T124" i="1" s="1"/>
  <c r="R123" i="1"/>
  <c r="T123" i="1" s="1"/>
  <c r="R122" i="1"/>
  <c r="T122" i="1" s="1"/>
  <c r="R121" i="1"/>
  <c r="T121" i="1" s="1"/>
  <c r="R120" i="1"/>
  <c r="T120" i="1" s="1"/>
  <c r="R119" i="1"/>
  <c r="T119" i="1" s="1"/>
  <c r="R118" i="1"/>
  <c r="T118" i="1" s="1"/>
  <c r="R111" i="1"/>
  <c r="R110" i="1"/>
  <c r="R109" i="1"/>
  <c r="R108" i="1"/>
  <c r="R107" i="1"/>
  <c r="R106" i="1"/>
  <c r="R105" i="1"/>
  <c r="R104" i="1"/>
  <c r="R103" i="1"/>
  <c r="R102" i="1"/>
  <c r="R101" i="1"/>
  <c r="R100" i="1"/>
  <c r="R99" i="1"/>
  <c r="R98" i="1"/>
  <c r="R97" i="1"/>
  <c r="R89" i="1"/>
  <c r="T89" i="1" s="1"/>
  <c r="R88" i="1"/>
  <c r="T88" i="1" s="1"/>
  <c r="R87" i="1"/>
  <c r="T87" i="1" s="1"/>
  <c r="R86" i="1"/>
  <c r="T86" i="1" s="1"/>
  <c r="R85" i="1"/>
  <c r="T85" i="1" s="1"/>
  <c r="R84" i="1"/>
  <c r="T84" i="1" s="1"/>
  <c r="R83" i="1"/>
  <c r="T83" i="1" s="1"/>
  <c r="R82" i="1"/>
  <c r="T82" i="1" s="1"/>
  <c r="R81" i="1"/>
  <c r="T81" i="1" s="1"/>
  <c r="R80" i="1"/>
  <c r="T80" i="1" s="1"/>
  <c r="R79" i="1"/>
  <c r="T79" i="1" s="1"/>
  <c r="R78" i="1"/>
  <c r="T78" i="1" s="1"/>
  <c r="R77" i="1"/>
  <c r="T77" i="1" s="1"/>
  <c r="R76" i="1"/>
  <c r="T76" i="1" s="1"/>
  <c r="R75" i="1"/>
  <c r="T75" i="1" s="1"/>
  <c r="R67" i="1"/>
  <c r="T67" i="1" s="1"/>
  <c r="R66" i="1"/>
  <c r="T66" i="1" s="1"/>
  <c r="R65" i="1"/>
  <c r="T65" i="1" s="1"/>
  <c r="R64" i="1"/>
  <c r="T64" i="1" s="1"/>
  <c r="R63" i="1"/>
  <c r="T63" i="1" s="1"/>
  <c r="R62" i="1"/>
  <c r="T62" i="1" s="1"/>
  <c r="R61" i="1"/>
  <c r="T61" i="1" s="1"/>
  <c r="R60" i="1"/>
  <c r="T60" i="1" s="1"/>
  <c r="R59" i="1"/>
  <c r="T59" i="1" s="1"/>
  <c r="R58" i="1"/>
  <c r="T58" i="1" s="1"/>
  <c r="R57" i="1"/>
  <c r="T57" i="1" s="1"/>
  <c r="R56" i="1"/>
  <c r="T56" i="1" s="1"/>
  <c r="R55" i="1"/>
  <c r="T55" i="1" s="1"/>
  <c r="R54" i="1"/>
  <c r="T54" i="1" s="1"/>
  <c r="R53" i="1"/>
  <c r="T53" i="1" s="1"/>
  <c r="R52" i="1"/>
  <c r="T52" i="1" s="1"/>
  <c r="R51" i="1"/>
  <c r="T51" i="1" s="1"/>
  <c r="R50" i="1"/>
  <c r="T50" i="1" s="1"/>
  <c r="R49" i="1"/>
  <c r="T49" i="1" s="1"/>
  <c r="R48" i="1"/>
  <c r="T48" i="1" s="1"/>
  <c r="R37" i="1"/>
  <c r="R36" i="1"/>
  <c r="R35" i="1"/>
  <c r="R34" i="1"/>
  <c r="R33" i="1"/>
  <c r="R32" i="1"/>
  <c r="R31" i="1"/>
  <c r="R30" i="1"/>
  <c r="R29" i="1"/>
  <c r="R28" i="1"/>
  <c r="R27" i="1"/>
  <c r="R26" i="1"/>
  <c r="R25" i="1"/>
  <c r="R24" i="1"/>
  <c r="R23" i="1"/>
  <c r="R22" i="1"/>
  <c r="R21" i="1"/>
  <c r="R20" i="1"/>
  <c r="R19" i="1"/>
  <c r="R18" i="1"/>
  <c r="W161" i="1" l="1"/>
  <c r="K71" i="15"/>
  <c r="K76" i="15" s="1"/>
  <c r="W162" i="1"/>
  <c r="W168" i="1"/>
  <c r="W165" i="1"/>
  <c r="W163" i="1"/>
  <c r="W166" i="1"/>
  <c r="W164" i="1"/>
  <c r="W167" i="1"/>
  <c r="W169" i="1"/>
  <c r="W170" i="1"/>
  <c r="C19" i="1"/>
  <c r="D19" i="1" s="1"/>
  <c r="C144" i="1"/>
  <c r="D144" i="1" s="1"/>
  <c r="U144" i="1" s="1"/>
  <c r="D18" i="1"/>
  <c r="C20" i="1"/>
  <c r="D20" i="1" s="1"/>
  <c r="C21" i="1"/>
  <c r="D21" i="1" s="1"/>
  <c r="W171" i="1" l="1"/>
  <c r="B7" i="13"/>
  <c r="C7" i="13"/>
  <c r="C27" i="13" s="1"/>
  <c r="C31" i="13" s="1"/>
  <c r="D7" i="13"/>
  <c r="D27" i="13" s="1"/>
  <c r="D31" i="13" s="1"/>
  <c r="E7" i="13"/>
  <c r="F7" i="13"/>
  <c r="B25" i="13"/>
  <c r="B27" i="13" s="1"/>
  <c r="B31" i="13" s="1"/>
  <c r="C25" i="13"/>
  <c r="D25" i="13"/>
  <c r="E25" i="13"/>
  <c r="E27" i="13" s="1"/>
  <c r="E31" i="13" s="1"/>
  <c r="F25" i="13"/>
  <c r="F27" i="13" s="1"/>
  <c r="F31" i="13" s="1"/>
  <c r="C6" i="10"/>
  <c r="D6" i="10"/>
  <c r="H6" i="10" s="1"/>
  <c r="E6" i="10"/>
  <c r="F6" i="10"/>
  <c r="G6" i="10"/>
  <c r="J6" i="10"/>
  <c r="K6" i="10"/>
  <c r="K8" i="10" s="1"/>
  <c r="K12" i="10" s="1"/>
  <c r="K20" i="10" s="1"/>
  <c r="K24" i="10" s="1"/>
  <c r="K27" i="10" s="1"/>
  <c r="K36" i="10" s="1"/>
  <c r="L6" i="10"/>
  <c r="L8" i="10" s="1"/>
  <c r="L12" i="10" s="1"/>
  <c r="L20" i="10" s="1"/>
  <c r="L24" i="10" s="1"/>
  <c r="L27" i="10" s="1"/>
  <c r="L36" i="10" s="1"/>
  <c r="M6" i="10"/>
  <c r="P6" i="10"/>
  <c r="T6" i="10" s="1"/>
  <c r="Q6" i="10"/>
  <c r="R6" i="10"/>
  <c r="S6" i="10"/>
  <c r="V6" i="10"/>
  <c r="W6" i="10"/>
  <c r="X6" i="10"/>
  <c r="Y6" i="10"/>
  <c r="Y8" i="10" s="1"/>
  <c r="Y12" i="10" s="1"/>
  <c r="Y20" i="10" s="1"/>
  <c r="Y24" i="10" s="1"/>
  <c r="Y27" i="10" s="1"/>
  <c r="Y36" i="10" s="1"/>
  <c r="Z6" i="10"/>
  <c r="AC6" i="10"/>
  <c r="AI6" i="10" s="1"/>
  <c r="AD6" i="10"/>
  <c r="AD8" i="10" s="1"/>
  <c r="AD12" i="10" s="1"/>
  <c r="AD20" i="10" s="1"/>
  <c r="AD24" i="10" s="1"/>
  <c r="AD27" i="10" s="1"/>
  <c r="AD36" i="10" s="1"/>
  <c r="AE6" i="10"/>
  <c r="AF6" i="10"/>
  <c r="AG6" i="10"/>
  <c r="AH6" i="10"/>
  <c r="AH8" i="10" s="1"/>
  <c r="AH12" i="10" s="1"/>
  <c r="AH20" i="10" s="1"/>
  <c r="AH24" i="10" s="1"/>
  <c r="AH27" i="10" s="1"/>
  <c r="AH36" i="10" s="1"/>
  <c r="AH45" i="10" s="1"/>
  <c r="C7" i="10"/>
  <c r="D7" i="10"/>
  <c r="E7" i="10"/>
  <c r="E8" i="10" s="1"/>
  <c r="E12" i="10" s="1"/>
  <c r="E20" i="10" s="1"/>
  <c r="E24" i="10" s="1"/>
  <c r="E27" i="10" s="1"/>
  <c r="E36" i="10" s="1"/>
  <c r="F7" i="10"/>
  <c r="F8" i="10" s="1"/>
  <c r="F12" i="10" s="1"/>
  <c r="F20" i="10" s="1"/>
  <c r="F24" i="10" s="1"/>
  <c r="F27" i="10" s="1"/>
  <c r="F36" i="10" s="1"/>
  <c r="G7" i="10"/>
  <c r="G8" i="10" s="1"/>
  <c r="G12" i="10" s="1"/>
  <c r="G20" i="10" s="1"/>
  <c r="G24" i="10" s="1"/>
  <c r="G27" i="10" s="1"/>
  <c r="G36" i="10" s="1"/>
  <c r="H7" i="10"/>
  <c r="J7" i="10"/>
  <c r="N7" i="10" s="1"/>
  <c r="K7" i="10"/>
  <c r="L7" i="10"/>
  <c r="M7" i="10"/>
  <c r="P7" i="10"/>
  <c r="Q7" i="10"/>
  <c r="R7" i="10"/>
  <c r="S7" i="10"/>
  <c r="S8" i="10" s="1"/>
  <c r="S12" i="10" s="1"/>
  <c r="S20" i="10" s="1"/>
  <c r="S24" i="10" s="1"/>
  <c r="S27" i="10" s="1"/>
  <c r="S36" i="10" s="1"/>
  <c r="T7" i="10"/>
  <c r="V7" i="10"/>
  <c r="Z7" i="10" s="1"/>
  <c r="W7" i="10"/>
  <c r="W8" i="10" s="1"/>
  <c r="W12" i="10" s="1"/>
  <c r="W20" i="10" s="1"/>
  <c r="W24" i="10" s="1"/>
  <c r="W27" i="10" s="1"/>
  <c r="W36" i="10" s="1"/>
  <c r="X7" i="10"/>
  <c r="X8" i="10" s="1"/>
  <c r="X12" i="10" s="1"/>
  <c r="X20" i="10" s="1"/>
  <c r="X24" i="10" s="1"/>
  <c r="X27" i="10" s="1"/>
  <c r="X36" i="10" s="1"/>
  <c r="Y7" i="10"/>
  <c r="AC7" i="10"/>
  <c r="AD7" i="10"/>
  <c r="AE7" i="10"/>
  <c r="AF7" i="10"/>
  <c r="AG7" i="10"/>
  <c r="AG8" i="10" s="1"/>
  <c r="AG12" i="10" s="1"/>
  <c r="AG20" i="10" s="1"/>
  <c r="AG24" i="10" s="1"/>
  <c r="AG27" i="10" s="1"/>
  <c r="AG36" i="10" s="1"/>
  <c r="AG45" i="10" s="1"/>
  <c r="AH7" i="10"/>
  <c r="C8" i="10"/>
  <c r="C12" i="10" s="1"/>
  <c r="C20" i="10" s="1"/>
  <c r="C24" i="10" s="1"/>
  <c r="C27" i="10" s="1"/>
  <c r="C36" i="10" s="1"/>
  <c r="D8" i="10"/>
  <c r="M8" i="10"/>
  <c r="M12" i="10" s="1"/>
  <c r="M20" i="10" s="1"/>
  <c r="M24" i="10" s="1"/>
  <c r="M27" i="10" s="1"/>
  <c r="M36" i="10" s="1"/>
  <c r="Q8" i="10"/>
  <c r="Q12" i="10" s="1"/>
  <c r="Q20" i="10" s="1"/>
  <c r="Q24" i="10" s="1"/>
  <c r="Q27" i="10" s="1"/>
  <c r="Q36" i="10" s="1"/>
  <c r="R8" i="10"/>
  <c r="R12" i="10" s="1"/>
  <c r="R20" i="10" s="1"/>
  <c r="R24" i="10" s="1"/>
  <c r="R27" i="10" s="1"/>
  <c r="R36" i="10" s="1"/>
  <c r="AC8" i="10"/>
  <c r="AE8" i="10"/>
  <c r="AF8" i="10"/>
  <c r="H10" i="10"/>
  <c r="N10" i="10"/>
  <c r="T10" i="10"/>
  <c r="Z10" i="10"/>
  <c r="AB10" i="10"/>
  <c r="AC10" i="10"/>
  <c r="AC12" i="10" s="1"/>
  <c r="AD10" i="10"/>
  <c r="AE10" i="10"/>
  <c r="AE12" i="10" s="1"/>
  <c r="AE20" i="10" s="1"/>
  <c r="AE24" i="10" s="1"/>
  <c r="AE27" i="10" s="1"/>
  <c r="AE36" i="10" s="1"/>
  <c r="AE45" i="10" s="1"/>
  <c r="AF10" i="10"/>
  <c r="AF12" i="10" s="1"/>
  <c r="AF20" i="10" s="1"/>
  <c r="AF24" i="10" s="1"/>
  <c r="AF27" i="10" s="1"/>
  <c r="AF36" i="10" s="1"/>
  <c r="AF45" i="10" s="1"/>
  <c r="AG10" i="10"/>
  <c r="AH10" i="10"/>
  <c r="H11" i="10"/>
  <c r="N11" i="10"/>
  <c r="T11" i="10"/>
  <c r="Z11" i="10"/>
  <c r="AB11" i="10"/>
  <c r="AC11" i="10"/>
  <c r="AI11" i="10" s="1"/>
  <c r="AD11" i="10"/>
  <c r="AE11" i="10"/>
  <c r="AF11" i="10"/>
  <c r="AG11" i="10"/>
  <c r="AH11" i="10"/>
  <c r="C14" i="10"/>
  <c r="D14" i="10"/>
  <c r="H14" i="10" s="1"/>
  <c r="E14" i="10"/>
  <c r="F14" i="10"/>
  <c r="G14" i="10"/>
  <c r="J14" i="10"/>
  <c r="K14" i="10"/>
  <c r="N14" i="10" s="1"/>
  <c r="L14" i="10"/>
  <c r="M14" i="10"/>
  <c r="P14" i="10"/>
  <c r="Q14" i="10"/>
  <c r="R14" i="10"/>
  <c r="S14" i="10"/>
  <c r="T14" i="10"/>
  <c r="V14" i="10"/>
  <c r="W14" i="10"/>
  <c r="X14" i="10"/>
  <c r="Y14" i="10"/>
  <c r="Z14" i="10" s="1"/>
  <c r="AI14" i="10"/>
  <c r="AI15" i="10"/>
  <c r="H16" i="10"/>
  <c r="D54" i="9" s="1"/>
  <c r="D55" i="9" s="1"/>
  <c r="N16" i="10"/>
  <c r="T16" i="10"/>
  <c r="Z16" i="10"/>
  <c r="AB16" i="10" s="1"/>
  <c r="AI16" i="10"/>
  <c r="H17" i="10"/>
  <c r="N17" i="10"/>
  <c r="T17" i="10"/>
  <c r="Z17" i="10"/>
  <c r="AB17" i="10" s="1"/>
  <c r="AI17" i="10"/>
  <c r="H18" i="10"/>
  <c r="N18" i="10"/>
  <c r="T18" i="10"/>
  <c r="Z18" i="10"/>
  <c r="AB18" i="10" s="1"/>
  <c r="AI18" i="10"/>
  <c r="H19" i="10"/>
  <c r="N19" i="10"/>
  <c r="T19" i="10"/>
  <c r="Z19" i="10"/>
  <c r="AB19" i="10" s="1"/>
  <c r="AI19" i="10"/>
  <c r="H22" i="10"/>
  <c r="N22" i="10"/>
  <c r="T22" i="10"/>
  <c r="Z22" i="10"/>
  <c r="AB22" i="10"/>
  <c r="AI22" i="10"/>
  <c r="H23" i="10"/>
  <c r="N23" i="10"/>
  <c r="T23" i="10"/>
  <c r="Z23" i="10"/>
  <c r="AB23" i="10"/>
  <c r="AI23" i="10"/>
  <c r="C26" i="10"/>
  <c r="D26" i="10"/>
  <c r="E26" i="10"/>
  <c r="F26" i="10"/>
  <c r="G26" i="10"/>
  <c r="H26" i="10"/>
  <c r="J26" i="10"/>
  <c r="K26" i="10"/>
  <c r="L26" i="10"/>
  <c r="N26" i="10" s="1"/>
  <c r="M26" i="10"/>
  <c r="P26" i="10"/>
  <c r="T26" i="10" s="1"/>
  <c r="Q26" i="10"/>
  <c r="R26" i="10"/>
  <c r="S26" i="10"/>
  <c r="V26" i="10"/>
  <c r="Z26" i="10" s="1"/>
  <c r="W26" i="10"/>
  <c r="X26" i="10"/>
  <c r="Y26" i="10"/>
  <c r="AC26" i="10"/>
  <c r="AD26" i="10"/>
  <c r="AE26" i="10"/>
  <c r="AF26" i="10"/>
  <c r="AG26" i="10"/>
  <c r="AH26" i="10"/>
  <c r="AI26" i="10"/>
  <c r="H30" i="10"/>
  <c r="N30" i="10"/>
  <c r="T30" i="10"/>
  <c r="Z30" i="10"/>
  <c r="AB30" i="10"/>
  <c r="AI30" i="10"/>
  <c r="H31" i="10"/>
  <c r="N31" i="10"/>
  <c r="AB31" i="10" s="1"/>
  <c r="T31" i="10"/>
  <c r="Z31" i="10"/>
  <c r="AI31" i="10"/>
  <c r="H32" i="10"/>
  <c r="N32" i="10"/>
  <c r="T32" i="10"/>
  <c r="Z32" i="10"/>
  <c r="AB32" i="10"/>
  <c r="AI32" i="10"/>
  <c r="H33" i="10"/>
  <c r="N33" i="10"/>
  <c r="AB33" i="10" s="1"/>
  <c r="T33" i="10"/>
  <c r="Z33" i="10"/>
  <c r="AI33" i="10"/>
  <c r="C34" i="10"/>
  <c r="D34" i="10"/>
  <c r="H34" i="10" s="1"/>
  <c r="E34" i="10"/>
  <c r="F34" i="10"/>
  <c r="G34" i="10"/>
  <c r="J34" i="10"/>
  <c r="N34" i="10" s="1"/>
  <c r="K34" i="10"/>
  <c r="L34" i="10"/>
  <c r="M34" i="10"/>
  <c r="P34" i="10"/>
  <c r="Q34" i="10"/>
  <c r="R34" i="10"/>
  <c r="S34" i="10"/>
  <c r="T34" i="10"/>
  <c r="V34" i="10"/>
  <c r="Z34" i="10" s="1"/>
  <c r="W34" i="10"/>
  <c r="X34" i="10"/>
  <c r="Y34" i="10"/>
  <c r="AC34" i="10"/>
  <c r="AD34" i="10"/>
  <c r="AE34" i="10"/>
  <c r="AF34" i="10"/>
  <c r="AG34" i="10"/>
  <c r="AH34" i="10"/>
  <c r="AI34" i="10"/>
  <c r="C38" i="10"/>
  <c r="G41" i="10"/>
  <c r="G43" i="10" s="1"/>
  <c r="M41" i="10"/>
  <c r="S41" i="10"/>
  <c r="Y41" i="10"/>
  <c r="Y43" i="10" s="1"/>
  <c r="AC41" i="10"/>
  <c r="AD41" i="10"/>
  <c r="AD43" i="10" s="1"/>
  <c r="AE41" i="10"/>
  <c r="AF41" i="10"/>
  <c r="AG41" i="10"/>
  <c r="AG43" i="10" s="1"/>
  <c r="AH41" i="10"/>
  <c r="AI41" i="10"/>
  <c r="G42" i="10"/>
  <c r="M42" i="10"/>
  <c r="M43" i="10" s="1"/>
  <c r="S42" i="10"/>
  <c r="S43" i="10" s="1"/>
  <c r="Y42" i="10"/>
  <c r="AC42" i="10"/>
  <c r="AC43" i="10" s="1"/>
  <c r="AD42" i="10"/>
  <c r="AE42" i="10"/>
  <c r="AE43" i="10" s="1"/>
  <c r="AF42" i="10"/>
  <c r="AF43" i="10" s="1"/>
  <c r="AG42" i="10"/>
  <c r="AH42" i="10"/>
  <c r="AH43" i="10" s="1"/>
  <c r="AI42" i="10"/>
  <c r="AI43" i="10" s="1"/>
  <c r="C9" i="9"/>
  <c r="D9" i="9"/>
  <c r="E9" i="9"/>
  <c r="F9" i="9"/>
  <c r="G9" i="9"/>
  <c r="H9" i="9"/>
  <c r="I9" i="9"/>
  <c r="J9" i="9"/>
  <c r="K9" i="9"/>
  <c r="L9" i="9"/>
  <c r="L21" i="9" s="1"/>
  <c r="M9" i="9"/>
  <c r="C14" i="9"/>
  <c r="D14" i="9"/>
  <c r="E14" i="9"/>
  <c r="F14" i="9"/>
  <c r="G14" i="9"/>
  <c r="H14" i="9"/>
  <c r="I14" i="9"/>
  <c r="J14" i="9"/>
  <c r="J21" i="9" s="1"/>
  <c r="J39" i="9" s="1"/>
  <c r="K14" i="9"/>
  <c r="L14" i="9"/>
  <c r="M14" i="9"/>
  <c r="C19" i="9"/>
  <c r="D19" i="9"/>
  <c r="D21" i="9" s="1"/>
  <c r="E19" i="9"/>
  <c r="F19" i="9"/>
  <c r="G19" i="9"/>
  <c r="H19" i="9"/>
  <c r="I19" i="9"/>
  <c r="J19" i="9"/>
  <c r="K19" i="9"/>
  <c r="K21" i="9" s="1"/>
  <c r="K39" i="9" s="1"/>
  <c r="L19" i="9"/>
  <c r="M19" i="9"/>
  <c r="M21" i="9" s="1"/>
  <c r="C21" i="9"/>
  <c r="E21" i="9"/>
  <c r="F21" i="9"/>
  <c r="G21" i="9"/>
  <c r="H21" i="9"/>
  <c r="I21" i="9"/>
  <c r="C25" i="9"/>
  <c r="D25" i="9"/>
  <c r="D37" i="9" s="1"/>
  <c r="E25" i="9"/>
  <c r="F25" i="9"/>
  <c r="G25" i="9"/>
  <c r="H25" i="9"/>
  <c r="I25" i="9"/>
  <c r="J25" i="9"/>
  <c r="K25" i="9"/>
  <c r="L25" i="9"/>
  <c r="M25" i="9"/>
  <c r="C31" i="9"/>
  <c r="D31" i="9"/>
  <c r="E31" i="9"/>
  <c r="E37" i="9" s="1"/>
  <c r="E39" i="9" s="1"/>
  <c r="F31" i="9"/>
  <c r="G31" i="9"/>
  <c r="G37" i="9" s="1"/>
  <c r="G39" i="9" s="1"/>
  <c r="H31" i="9"/>
  <c r="I31" i="9"/>
  <c r="J31" i="9"/>
  <c r="K31" i="9"/>
  <c r="L31" i="9"/>
  <c r="L37" i="9" s="1"/>
  <c r="L39" i="9" s="1"/>
  <c r="M31" i="9"/>
  <c r="C35" i="9"/>
  <c r="D35" i="9"/>
  <c r="E35" i="9"/>
  <c r="F35" i="9"/>
  <c r="F37" i="9" s="1"/>
  <c r="F39" i="9" s="1"/>
  <c r="G35" i="9"/>
  <c r="H35" i="9"/>
  <c r="H37" i="9" s="1"/>
  <c r="H39" i="9" s="1"/>
  <c r="I35" i="9"/>
  <c r="J35" i="9"/>
  <c r="K35" i="9"/>
  <c r="L35" i="9"/>
  <c r="M35" i="9"/>
  <c r="M37" i="9" s="1"/>
  <c r="M39" i="9" s="1"/>
  <c r="C37" i="9"/>
  <c r="C39" i="9" s="1"/>
  <c r="I37" i="9"/>
  <c r="I39" i="9" s="1"/>
  <c r="J37" i="9"/>
  <c r="K37" i="9"/>
  <c r="C44" i="9"/>
  <c r="D44" i="9"/>
  <c r="E44" i="9"/>
  <c r="F44" i="9"/>
  <c r="G44" i="9"/>
  <c r="H44" i="9"/>
  <c r="I44" i="9"/>
  <c r="J44" i="9"/>
  <c r="K44" i="9"/>
  <c r="L44" i="9"/>
  <c r="M44" i="9"/>
  <c r="C48" i="9"/>
  <c r="D48" i="9"/>
  <c r="E48" i="9"/>
  <c r="F48" i="9"/>
  <c r="G48" i="9"/>
  <c r="H48" i="9"/>
  <c r="I48" i="9"/>
  <c r="J48" i="9"/>
  <c r="K48" i="9"/>
  <c r="L48" i="9"/>
  <c r="M48" i="9"/>
  <c r="C55" i="9"/>
  <c r="C66" i="9" s="1"/>
  <c r="C84" i="9" s="1"/>
  <c r="C64" i="9"/>
  <c r="D64" i="9"/>
  <c r="E64" i="9"/>
  <c r="F64" i="9"/>
  <c r="G64" i="9"/>
  <c r="H64" i="9"/>
  <c r="I64" i="9"/>
  <c r="J64" i="9"/>
  <c r="K64" i="9"/>
  <c r="L64" i="9"/>
  <c r="M64" i="9"/>
  <c r="C69" i="9"/>
  <c r="D69" i="9"/>
  <c r="D73" i="9" s="1"/>
  <c r="D80" i="9" s="1"/>
  <c r="E82" i="9" s="1"/>
  <c r="E69" i="9"/>
  <c r="F69" i="9"/>
  <c r="F73" i="9" s="1"/>
  <c r="F80" i="9" s="1"/>
  <c r="G69" i="9"/>
  <c r="H69" i="9"/>
  <c r="I69" i="9"/>
  <c r="J69" i="9"/>
  <c r="K69" i="9"/>
  <c r="L69" i="9"/>
  <c r="M69" i="9"/>
  <c r="C70" i="9"/>
  <c r="D70" i="9"/>
  <c r="E70" i="9"/>
  <c r="E73" i="9" s="1"/>
  <c r="E80" i="9" s="1"/>
  <c r="F70" i="9"/>
  <c r="G70" i="9"/>
  <c r="G73" i="9" s="1"/>
  <c r="G80" i="9" s="1"/>
  <c r="H82" i="9" s="1"/>
  <c r="H70" i="9"/>
  <c r="I70" i="9"/>
  <c r="I73" i="9" s="1"/>
  <c r="J70" i="9"/>
  <c r="K70" i="9"/>
  <c r="L70" i="9"/>
  <c r="M70" i="9"/>
  <c r="C71" i="9"/>
  <c r="D71" i="9"/>
  <c r="E71" i="9"/>
  <c r="F71" i="9"/>
  <c r="G71" i="9"/>
  <c r="H71" i="9"/>
  <c r="H73" i="9" s="1"/>
  <c r="H80" i="9" s="1"/>
  <c r="I71" i="9"/>
  <c r="J71" i="9"/>
  <c r="K71" i="9"/>
  <c r="K73" i="9" s="1"/>
  <c r="L71" i="9"/>
  <c r="M71" i="9"/>
  <c r="C72" i="9"/>
  <c r="D72" i="9"/>
  <c r="E72" i="9"/>
  <c r="F72" i="9"/>
  <c r="G72" i="9"/>
  <c r="H72" i="9"/>
  <c r="I72" i="9"/>
  <c r="J72" i="9"/>
  <c r="K72" i="9"/>
  <c r="L72" i="9"/>
  <c r="M72" i="9"/>
  <c r="C73" i="9"/>
  <c r="J73" i="9"/>
  <c r="L73" i="9"/>
  <c r="M73" i="9"/>
  <c r="C75" i="9"/>
  <c r="D75" i="9"/>
  <c r="E75" i="9"/>
  <c r="F75" i="9"/>
  <c r="G75" i="9"/>
  <c r="H75" i="9"/>
  <c r="I75" i="9"/>
  <c r="I78" i="9" s="1"/>
  <c r="J75" i="9"/>
  <c r="K75" i="9"/>
  <c r="K78" i="9" s="1"/>
  <c r="L75" i="9"/>
  <c r="M75" i="9"/>
  <c r="M78" i="9" s="1"/>
  <c r="M80" i="9" s="1"/>
  <c r="C76" i="9"/>
  <c r="D76" i="9"/>
  <c r="E76" i="9"/>
  <c r="F76" i="9"/>
  <c r="G76" i="9"/>
  <c r="H76" i="9"/>
  <c r="I76" i="9"/>
  <c r="J76" i="9"/>
  <c r="J78" i="9" s="1"/>
  <c r="K76" i="9"/>
  <c r="L76" i="9"/>
  <c r="L78" i="9" s="1"/>
  <c r="M76" i="9"/>
  <c r="C77" i="9"/>
  <c r="C78" i="9" s="1"/>
  <c r="C80" i="9" s="1"/>
  <c r="D77" i="9"/>
  <c r="E77" i="9"/>
  <c r="F77" i="9"/>
  <c r="G77" i="9"/>
  <c r="H77" i="9"/>
  <c r="I77" i="9"/>
  <c r="J77" i="9"/>
  <c r="K77" i="9"/>
  <c r="L77" i="9"/>
  <c r="M77" i="9"/>
  <c r="D78" i="9"/>
  <c r="E78" i="9"/>
  <c r="F78" i="9"/>
  <c r="G78" i="9"/>
  <c r="H78" i="9"/>
  <c r="H6" i="8"/>
  <c r="AB6" i="8" s="1"/>
  <c r="N6" i="8"/>
  <c r="T6" i="8"/>
  <c r="Z6" i="8"/>
  <c r="AJ6" i="8"/>
  <c r="H7" i="8"/>
  <c r="N7" i="8"/>
  <c r="T7" i="8"/>
  <c r="Z7" i="8"/>
  <c r="AB7" i="8"/>
  <c r="AJ7" i="8"/>
  <c r="H8" i="8"/>
  <c r="N8" i="8"/>
  <c r="T8" i="8"/>
  <c r="Z8" i="8"/>
  <c r="AB8" i="8"/>
  <c r="AB17" i="8" s="1"/>
  <c r="AJ8" i="8"/>
  <c r="C9" i="8"/>
  <c r="D9" i="8"/>
  <c r="E9" i="8"/>
  <c r="H9" i="8" s="1"/>
  <c r="F9" i="8"/>
  <c r="G9" i="8"/>
  <c r="J9" i="8"/>
  <c r="K9" i="8"/>
  <c r="L9" i="8"/>
  <c r="M9" i="8"/>
  <c r="N9" i="8"/>
  <c r="P9" i="8"/>
  <c r="T9" i="8" s="1"/>
  <c r="Q9" i="8"/>
  <c r="R9" i="8"/>
  <c r="S9" i="8"/>
  <c r="V9" i="8"/>
  <c r="Z9" i="8" s="1"/>
  <c r="W9" i="8"/>
  <c r="X9" i="8"/>
  <c r="Y9" i="8"/>
  <c r="AC9" i="8"/>
  <c r="AJ9" i="8" s="1"/>
  <c r="AD9" i="8"/>
  <c r="AE9" i="8"/>
  <c r="AF9" i="8"/>
  <c r="AG9" i="8"/>
  <c r="AH9" i="8"/>
  <c r="H11" i="8"/>
  <c r="AB11" i="8" s="1"/>
  <c r="N11" i="8"/>
  <c r="T11" i="8"/>
  <c r="Z11" i="8"/>
  <c r="AJ11" i="8"/>
  <c r="H12" i="8"/>
  <c r="N12" i="8"/>
  <c r="T12" i="8"/>
  <c r="Z12" i="8"/>
  <c r="AB12" i="8"/>
  <c r="AJ12" i="8"/>
  <c r="AJ17" i="8" s="1"/>
  <c r="H13" i="8"/>
  <c r="AB13" i="8" s="1"/>
  <c r="N13" i="8"/>
  <c r="T13" i="8"/>
  <c r="Z13" i="8"/>
  <c r="AJ13" i="8"/>
  <c r="C14" i="8"/>
  <c r="D14" i="8"/>
  <c r="E14" i="8"/>
  <c r="F14" i="8"/>
  <c r="G14" i="8"/>
  <c r="H14" i="8" s="1"/>
  <c r="J14" i="8"/>
  <c r="N14" i="8" s="1"/>
  <c r="K14" i="8"/>
  <c r="L14" i="8"/>
  <c r="M14" i="8"/>
  <c r="P14" i="8"/>
  <c r="T14" i="8" s="1"/>
  <c r="Q14" i="8"/>
  <c r="R14" i="8"/>
  <c r="S14" i="8"/>
  <c r="V14" i="8"/>
  <c r="Z14" i="8" s="1"/>
  <c r="W14" i="8"/>
  <c r="X14" i="8"/>
  <c r="Y14" i="8"/>
  <c r="AC14" i="8"/>
  <c r="AD14" i="8"/>
  <c r="AE14" i="8"/>
  <c r="AF14" i="8"/>
  <c r="AG14" i="8"/>
  <c r="AH14" i="8"/>
  <c r="AJ14" i="8" s="1"/>
  <c r="C16" i="8"/>
  <c r="D16" i="8"/>
  <c r="H16" i="8" s="1"/>
  <c r="E16" i="8"/>
  <c r="F16" i="8"/>
  <c r="F19" i="8" s="1"/>
  <c r="F33" i="8" s="1"/>
  <c r="F37" i="8" s="1"/>
  <c r="F42" i="8" s="1"/>
  <c r="F45" i="8" s="1"/>
  <c r="F48" i="8" s="1"/>
  <c r="G16" i="8"/>
  <c r="J16" i="8"/>
  <c r="K16" i="8"/>
  <c r="L16" i="8"/>
  <c r="M16" i="8"/>
  <c r="N16" i="8"/>
  <c r="P16" i="8"/>
  <c r="Q16" i="8"/>
  <c r="R16" i="8"/>
  <c r="T16" i="8" s="1"/>
  <c r="S16" i="8"/>
  <c r="V16" i="8"/>
  <c r="Z16" i="8" s="1"/>
  <c r="W16" i="8"/>
  <c r="X16" i="8"/>
  <c r="Y16" i="8"/>
  <c r="AC16" i="8"/>
  <c r="AC19" i="8" s="1"/>
  <c r="AD16" i="8"/>
  <c r="AE16" i="8"/>
  <c r="AF16" i="8"/>
  <c r="AJ16" i="8" s="1"/>
  <c r="AG16" i="8"/>
  <c r="AH16" i="8"/>
  <c r="AH19" i="8" s="1"/>
  <c r="AH33" i="8" s="1"/>
  <c r="AH37" i="8" s="1"/>
  <c r="AH42" i="8" s="1"/>
  <c r="AH45" i="8" s="1"/>
  <c r="AH48" i="8" s="1"/>
  <c r="C17" i="8"/>
  <c r="D17" i="8"/>
  <c r="E17" i="8"/>
  <c r="F17" i="8"/>
  <c r="G17" i="8"/>
  <c r="H17" i="8"/>
  <c r="J17" i="8"/>
  <c r="K17" i="8"/>
  <c r="L17" i="8"/>
  <c r="L19" i="8" s="1"/>
  <c r="L33" i="8" s="1"/>
  <c r="L37" i="8" s="1"/>
  <c r="L42" i="8" s="1"/>
  <c r="L45" i="8" s="1"/>
  <c r="L48" i="8" s="1"/>
  <c r="M17" i="8"/>
  <c r="N17" i="8"/>
  <c r="P17" i="8"/>
  <c r="Q17" i="8"/>
  <c r="R17" i="8"/>
  <c r="S17" i="8"/>
  <c r="T17" i="8"/>
  <c r="V17" i="8"/>
  <c r="W17" i="8"/>
  <c r="W19" i="8" s="1"/>
  <c r="W33" i="8" s="1"/>
  <c r="W37" i="8" s="1"/>
  <c r="W42" i="8" s="1"/>
  <c r="W45" i="8" s="1"/>
  <c r="W48" i="8" s="1"/>
  <c r="X17" i="8"/>
  <c r="Y17" i="8"/>
  <c r="Z17" i="8"/>
  <c r="AC17" i="8"/>
  <c r="AD17" i="8"/>
  <c r="AE17" i="8"/>
  <c r="AF17" i="8"/>
  <c r="AG17" i="8"/>
  <c r="AH17" i="8"/>
  <c r="H18" i="8"/>
  <c r="AB18" i="8" s="1"/>
  <c r="N18" i="8"/>
  <c r="T18" i="8"/>
  <c r="Z18" i="8"/>
  <c r="AJ18" i="8"/>
  <c r="C19" i="8"/>
  <c r="E19" i="8"/>
  <c r="G19" i="8"/>
  <c r="G33" i="8" s="1"/>
  <c r="G37" i="8" s="1"/>
  <c r="G42" i="8" s="1"/>
  <c r="G45" i="8" s="1"/>
  <c r="G48" i="8" s="1"/>
  <c r="J19" i="8"/>
  <c r="N19" i="8" s="1"/>
  <c r="K19" i="8"/>
  <c r="M19" i="8"/>
  <c r="M33" i="8" s="1"/>
  <c r="M37" i="8" s="1"/>
  <c r="M42" i="8" s="1"/>
  <c r="M45" i="8" s="1"/>
  <c r="M48" i="8" s="1"/>
  <c r="P19" i="8"/>
  <c r="Q19" i="8"/>
  <c r="S19" i="8"/>
  <c r="V19" i="8"/>
  <c r="Z19" i="8" s="1"/>
  <c r="X19" i="8"/>
  <c r="X33" i="8" s="1"/>
  <c r="X37" i="8" s="1"/>
  <c r="X42" i="8" s="1"/>
  <c r="X45" i="8" s="1"/>
  <c r="X48" i="8" s="1"/>
  <c r="Y19" i="8"/>
  <c r="AD19" i="8"/>
  <c r="AD33" i="8" s="1"/>
  <c r="AD37" i="8" s="1"/>
  <c r="AD42" i="8" s="1"/>
  <c r="AD45" i="8" s="1"/>
  <c r="AD48" i="8" s="1"/>
  <c r="AE19" i="8"/>
  <c r="AG19" i="8"/>
  <c r="H22" i="8"/>
  <c r="N22" i="8"/>
  <c r="T22" i="8"/>
  <c r="Z22" i="8"/>
  <c r="AB22" i="8"/>
  <c r="AJ22" i="8"/>
  <c r="H23" i="8"/>
  <c r="AB23" i="8" s="1"/>
  <c r="N23" i="8"/>
  <c r="T23" i="8"/>
  <c r="Z23" i="8"/>
  <c r="AJ23" i="8"/>
  <c r="H24" i="8"/>
  <c r="N24" i="8"/>
  <c r="T24" i="8"/>
  <c r="Z24" i="8"/>
  <c r="AB24" i="8"/>
  <c r="AJ24" i="8"/>
  <c r="H25" i="8"/>
  <c r="AB25" i="8" s="1"/>
  <c r="N25" i="8"/>
  <c r="T25" i="8"/>
  <c r="Z25" i="8"/>
  <c r="AJ25" i="8"/>
  <c r="H26" i="8"/>
  <c r="N26" i="8"/>
  <c r="T26" i="8"/>
  <c r="Z26" i="8"/>
  <c r="AB26" i="8"/>
  <c r="AJ26" i="8"/>
  <c r="H27" i="8"/>
  <c r="AB27" i="8" s="1"/>
  <c r="N27" i="8"/>
  <c r="T27" i="8"/>
  <c r="Z27" i="8"/>
  <c r="AJ27" i="8"/>
  <c r="H28" i="8"/>
  <c r="N28" i="8"/>
  <c r="T28" i="8"/>
  <c r="Z28" i="8"/>
  <c r="AB28" i="8"/>
  <c r="AJ28" i="8"/>
  <c r="H29" i="8"/>
  <c r="AB29" i="8" s="1"/>
  <c r="N29" i="8"/>
  <c r="T29" i="8"/>
  <c r="Z29" i="8"/>
  <c r="AJ29" i="8"/>
  <c r="H30" i="8"/>
  <c r="N30" i="8"/>
  <c r="T30" i="8"/>
  <c r="Z30" i="8"/>
  <c r="AB30" i="8"/>
  <c r="AJ30" i="8"/>
  <c r="C31" i="8"/>
  <c r="D31" i="8"/>
  <c r="E31" i="8"/>
  <c r="F31" i="8"/>
  <c r="G31" i="8"/>
  <c r="H31" i="8"/>
  <c r="J31" i="8"/>
  <c r="K31" i="8"/>
  <c r="L31" i="8"/>
  <c r="M31" i="8"/>
  <c r="N31" i="8"/>
  <c r="P31" i="8"/>
  <c r="T31" i="8" s="1"/>
  <c r="Q31" i="8"/>
  <c r="R31" i="8"/>
  <c r="S31" i="8"/>
  <c r="V31" i="8"/>
  <c r="W31" i="8"/>
  <c r="Z31" i="8" s="1"/>
  <c r="X31" i="8"/>
  <c r="Y31" i="8"/>
  <c r="Y33" i="8" s="1"/>
  <c r="Y37" i="8" s="1"/>
  <c r="Y42" i="8" s="1"/>
  <c r="Y45" i="8" s="1"/>
  <c r="Y48" i="8" s="1"/>
  <c r="AC31" i="8"/>
  <c r="AJ31" i="8" s="1"/>
  <c r="AD31" i="8"/>
  <c r="AE31" i="8"/>
  <c r="AF31" i="8"/>
  <c r="AG31" i="8"/>
  <c r="AH31" i="8"/>
  <c r="C33" i="8"/>
  <c r="E33" i="8"/>
  <c r="E37" i="8" s="1"/>
  <c r="E42" i="8" s="1"/>
  <c r="E45" i="8" s="1"/>
  <c r="E48" i="8" s="1"/>
  <c r="K33" i="8"/>
  <c r="Q33" i="8"/>
  <c r="S33" i="8"/>
  <c r="S37" i="8" s="1"/>
  <c r="S42" i="8" s="1"/>
  <c r="S45" i="8" s="1"/>
  <c r="S48" i="8" s="1"/>
  <c r="AE33" i="8"/>
  <c r="AG33" i="8"/>
  <c r="AG37" i="8" s="1"/>
  <c r="AG42" i="8" s="1"/>
  <c r="AG45" i="8" s="1"/>
  <c r="AG48" i="8" s="1"/>
  <c r="H35" i="8"/>
  <c r="N35" i="8"/>
  <c r="T35" i="8"/>
  <c r="Z35" i="8"/>
  <c r="AB35" i="8" s="1"/>
  <c r="AJ35" i="8"/>
  <c r="H36" i="8"/>
  <c r="N36" i="8"/>
  <c r="T36" i="8"/>
  <c r="Z36" i="8"/>
  <c r="AB36" i="8" s="1"/>
  <c r="AJ36" i="8"/>
  <c r="C37" i="8"/>
  <c r="C42" i="8" s="1"/>
  <c r="C45" i="8" s="1"/>
  <c r="C48" i="8" s="1"/>
  <c r="K37" i="8"/>
  <c r="K42" i="8" s="1"/>
  <c r="K45" i="8" s="1"/>
  <c r="K48" i="8" s="1"/>
  <c r="Q37" i="8"/>
  <c r="Q42" i="8" s="1"/>
  <c r="Q45" i="8" s="1"/>
  <c r="Q48" i="8" s="1"/>
  <c r="AE37" i="8"/>
  <c r="AE42" i="8" s="1"/>
  <c r="AE45" i="8" s="1"/>
  <c r="AE48" i="8" s="1"/>
  <c r="H39" i="8"/>
  <c r="N39" i="8"/>
  <c r="T39" i="8"/>
  <c r="AB39" i="8" s="1"/>
  <c r="Z39" i="8"/>
  <c r="AJ39" i="8"/>
  <c r="H40" i="8"/>
  <c r="N40" i="8"/>
  <c r="T40" i="8"/>
  <c r="Z40" i="8"/>
  <c r="AB40" i="8" s="1"/>
  <c r="AJ40" i="8"/>
  <c r="H41" i="8"/>
  <c r="N41" i="8"/>
  <c r="T41" i="8"/>
  <c r="AB41" i="8" s="1"/>
  <c r="Z41" i="8"/>
  <c r="AJ41" i="8"/>
  <c r="H44" i="8"/>
  <c r="N44" i="8"/>
  <c r="T44" i="8"/>
  <c r="Z44" i="8"/>
  <c r="AB44" i="8" s="1"/>
  <c r="AJ44" i="8"/>
  <c r="H47" i="8"/>
  <c r="N47" i="8"/>
  <c r="T47" i="8"/>
  <c r="Z47" i="8"/>
  <c r="AB47" i="8"/>
  <c r="AJ47" i="8"/>
  <c r="C154" i="1"/>
  <c r="D154" i="1" s="1"/>
  <c r="U154" i="1" s="1"/>
  <c r="C153" i="1"/>
  <c r="D153" i="1" s="1"/>
  <c r="U153" i="1" s="1"/>
  <c r="C152" i="1"/>
  <c r="D152" i="1" s="1"/>
  <c r="U152" i="1" s="1"/>
  <c r="C151" i="1"/>
  <c r="D151" i="1" s="1"/>
  <c r="U151" i="1" s="1"/>
  <c r="C150" i="1"/>
  <c r="D150" i="1" s="1"/>
  <c r="U150" i="1" s="1"/>
  <c r="C149" i="1"/>
  <c r="D149" i="1" s="1"/>
  <c r="U149" i="1" s="1"/>
  <c r="C148" i="1"/>
  <c r="D148" i="1" s="1"/>
  <c r="U148" i="1" s="1"/>
  <c r="C147" i="1"/>
  <c r="D147" i="1" s="1"/>
  <c r="U147" i="1" s="1"/>
  <c r="C146" i="1"/>
  <c r="D146" i="1" s="1"/>
  <c r="U146" i="1" s="1"/>
  <c r="C145" i="1"/>
  <c r="D145" i="1" s="1"/>
  <c r="U145" i="1" s="1"/>
  <c r="C143" i="1"/>
  <c r="D143" i="1" s="1"/>
  <c r="U143" i="1" s="1"/>
  <c r="C142" i="1"/>
  <c r="D142" i="1" s="1"/>
  <c r="U142" i="1" s="1"/>
  <c r="C141" i="1"/>
  <c r="D141" i="1" s="1"/>
  <c r="U141" i="1" s="1"/>
  <c r="C140" i="1"/>
  <c r="D140" i="1" s="1"/>
  <c r="U140" i="1" s="1"/>
  <c r="C121" i="1"/>
  <c r="D121" i="1" s="1"/>
  <c r="U121" i="1" s="1"/>
  <c r="C122" i="1"/>
  <c r="D122" i="1" s="1"/>
  <c r="U122" i="1" s="1"/>
  <c r="C132" i="1"/>
  <c r="D132" i="1" s="1"/>
  <c r="U132" i="1" s="1"/>
  <c r="C131" i="1"/>
  <c r="D131" i="1" s="1"/>
  <c r="U131" i="1" s="1"/>
  <c r="C130" i="1"/>
  <c r="D130" i="1" s="1"/>
  <c r="U130" i="1" s="1"/>
  <c r="C129" i="1"/>
  <c r="D129" i="1" s="1"/>
  <c r="U129" i="1" s="1"/>
  <c r="C128" i="1"/>
  <c r="D128" i="1" s="1"/>
  <c r="U128" i="1" s="1"/>
  <c r="C127" i="1"/>
  <c r="D127" i="1" s="1"/>
  <c r="U127" i="1" s="1"/>
  <c r="C126" i="1"/>
  <c r="D126" i="1" s="1"/>
  <c r="U126" i="1" s="1"/>
  <c r="C125" i="1"/>
  <c r="D125" i="1" s="1"/>
  <c r="U125" i="1" s="1"/>
  <c r="C124" i="1"/>
  <c r="D124" i="1" s="1"/>
  <c r="U124" i="1" s="1"/>
  <c r="C123" i="1"/>
  <c r="D123" i="1" s="1"/>
  <c r="U123" i="1" s="1"/>
  <c r="C120" i="1"/>
  <c r="D120" i="1" s="1"/>
  <c r="U120" i="1" s="1"/>
  <c r="C119" i="1"/>
  <c r="D119" i="1" s="1"/>
  <c r="U119" i="1" s="1"/>
  <c r="C118" i="1"/>
  <c r="D118" i="1" s="1"/>
  <c r="U118" i="1" s="1"/>
  <c r="C111" i="1"/>
  <c r="D111" i="1" s="1"/>
  <c r="C110" i="1"/>
  <c r="D110" i="1" s="1"/>
  <c r="C109" i="1"/>
  <c r="D109" i="1" s="1"/>
  <c r="C108" i="1"/>
  <c r="D108" i="1" s="1"/>
  <c r="C107" i="1"/>
  <c r="D107" i="1" s="1"/>
  <c r="C106" i="1"/>
  <c r="D106" i="1" s="1"/>
  <c r="C105" i="1"/>
  <c r="D105" i="1" s="1"/>
  <c r="C104" i="1"/>
  <c r="D104" i="1" s="1"/>
  <c r="C103" i="1"/>
  <c r="D103" i="1" s="1"/>
  <c r="C102" i="1"/>
  <c r="D102" i="1" s="1"/>
  <c r="C101" i="1"/>
  <c r="D101" i="1" s="1"/>
  <c r="C100" i="1"/>
  <c r="D100" i="1" s="1"/>
  <c r="C99" i="1"/>
  <c r="D99" i="1" s="1"/>
  <c r="C98" i="1"/>
  <c r="D98" i="1" s="1"/>
  <c r="C97" i="1"/>
  <c r="D97" i="1" s="1"/>
  <c r="C89" i="1"/>
  <c r="D89" i="1" s="1"/>
  <c r="U89" i="1" s="1"/>
  <c r="C88" i="1"/>
  <c r="D88" i="1" s="1"/>
  <c r="U88" i="1" s="1"/>
  <c r="C87" i="1"/>
  <c r="D87" i="1" s="1"/>
  <c r="U87" i="1" s="1"/>
  <c r="C86" i="1"/>
  <c r="D86" i="1" s="1"/>
  <c r="U86" i="1" s="1"/>
  <c r="C85" i="1"/>
  <c r="D85" i="1" s="1"/>
  <c r="U85" i="1" s="1"/>
  <c r="C84" i="1"/>
  <c r="D84" i="1" s="1"/>
  <c r="U84" i="1" s="1"/>
  <c r="C83" i="1"/>
  <c r="D83" i="1" s="1"/>
  <c r="U83" i="1" s="1"/>
  <c r="C82" i="1"/>
  <c r="D82" i="1" s="1"/>
  <c r="U82" i="1" s="1"/>
  <c r="C81" i="1"/>
  <c r="D81" i="1" s="1"/>
  <c r="U81" i="1" s="1"/>
  <c r="C80" i="1"/>
  <c r="D80" i="1" s="1"/>
  <c r="U80" i="1" s="1"/>
  <c r="C79" i="1"/>
  <c r="D79" i="1" s="1"/>
  <c r="U79" i="1" s="1"/>
  <c r="C78" i="1"/>
  <c r="D78" i="1" s="1"/>
  <c r="U78" i="1" s="1"/>
  <c r="C77" i="1"/>
  <c r="D77" i="1" s="1"/>
  <c r="U77" i="1" s="1"/>
  <c r="C76" i="1"/>
  <c r="C75" i="1"/>
  <c r="D75" i="1" s="1"/>
  <c r="U75" i="1" s="1"/>
  <c r="C67" i="1"/>
  <c r="D67" i="1" s="1"/>
  <c r="U67" i="1" s="1"/>
  <c r="C66" i="1"/>
  <c r="D66" i="1" s="1"/>
  <c r="U66" i="1" s="1"/>
  <c r="C65" i="1"/>
  <c r="D65" i="1" s="1"/>
  <c r="U65" i="1" s="1"/>
  <c r="C64" i="1"/>
  <c r="D64" i="1" s="1"/>
  <c r="U64" i="1" s="1"/>
  <c r="C63" i="1"/>
  <c r="D63" i="1" s="1"/>
  <c r="U63" i="1" s="1"/>
  <c r="C62" i="1"/>
  <c r="D62" i="1" s="1"/>
  <c r="U62" i="1" s="1"/>
  <c r="C61" i="1"/>
  <c r="D61" i="1" s="1"/>
  <c r="U61" i="1" s="1"/>
  <c r="C60" i="1"/>
  <c r="D60" i="1" s="1"/>
  <c r="U60" i="1" s="1"/>
  <c r="C59" i="1"/>
  <c r="D59" i="1" s="1"/>
  <c r="U59" i="1" s="1"/>
  <c r="C58" i="1"/>
  <c r="D58" i="1" s="1"/>
  <c r="U58" i="1" s="1"/>
  <c r="C57" i="1"/>
  <c r="D57" i="1" s="1"/>
  <c r="U57" i="1" s="1"/>
  <c r="C56" i="1"/>
  <c r="D56" i="1" s="1"/>
  <c r="U56" i="1" s="1"/>
  <c r="C55" i="1"/>
  <c r="D55" i="1" s="1"/>
  <c r="U55" i="1" s="1"/>
  <c r="C54" i="1"/>
  <c r="D54" i="1" s="1"/>
  <c r="U54" i="1" s="1"/>
  <c r="C53" i="1"/>
  <c r="D53" i="1" s="1"/>
  <c r="U53" i="1" s="1"/>
  <c r="C52" i="1"/>
  <c r="D52" i="1" s="1"/>
  <c r="U52" i="1" s="1"/>
  <c r="C51" i="1"/>
  <c r="D51" i="1" s="1"/>
  <c r="U51" i="1" s="1"/>
  <c r="C50" i="1"/>
  <c r="D50" i="1" s="1"/>
  <c r="U50" i="1" s="1"/>
  <c r="C49" i="1"/>
  <c r="D49" i="1" s="1"/>
  <c r="U49" i="1" s="1"/>
  <c r="C48" i="1"/>
  <c r="D48" i="1" s="1"/>
  <c r="U48" i="1" s="1"/>
  <c r="C37" i="1"/>
  <c r="D37" i="1" s="1"/>
  <c r="C36" i="1"/>
  <c r="D36" i="1" s="1"/>
  <c r="C35" i="1"/>
  <c r="D35" i="1" s="1"/>
  <c r="C34" i="1"/>
  <c r="D34" i="1" s="1"/>
  <c r="C33" i="1"/>
  <c r="D33" i="1" s="1"/>
  <c r="C32" i="1"/>
  <c r="D32" i="1" s="1"/>
  <c r="C31" i="1"/>
  <c r="D31" i="1" s="1"/>
  <c r="C30" i="1"/>
  <c r="D30" i="1" s="1"/>
  <c r="C29" i="1"/>
  <c r="D29" i="1" s="1"/>
  <c r="C28" i="1"/>
  <c r="D28" i="1" s="1"/>
  <c r="C27" i="1"/>
  <c r="D27" i="1" s="1"/>
  <c r="C26" i="1"/>
  <c r="D26" i="1" s="1"/>
  <c r="C25" i="1"/>
  <c r="D25" i="1" s="1"/>
  <c r="C24" i="1"/>
  <c r="D24" i="1" s="1"/>
  <c r="C23" i="1"/>
  <c r="D23" i="1" s="1"/>
  <c r="C22" i="1"/>
  <c r="D22" i="1" s="1"/>
  <c r="L12" i="6"/>
  <c r="N12" i="6" s="1"/>
  <c r="L13" i="6"/>
  <c r="N13" i="6" s="1"/>
  <c r="L14" i="6"/>
  <c r="N14" i="6" s="1"/>
  <c r="L16" i="6"/>
  <c r="N16" i="6" s="1"/>
  <c r="L17" i="6"/>
  <c r="N17" i="6" s="1"/>
  <c r="L19" i="6"/>
  <c r="N19" i="6" s="1"/>
  <c r="L20" i="6"/>
  <c r="N20" i="6" s="1"/>
  <c r="L21" i="6"/>
  <c r="N21" i="6" s="1"/>
  <c r="D76" i="1" l="1"/>
  <c r="U76" i="1" s="1"/>
  <c r="D33" i="13"/>
  <c r="D35" i="13" s="1"/>
  <c r="B35" i="13"/>
  <c r="B33" i="13"/>
  <c r="F33" i="13"/>
  <c r="F35" i="13" s="1"/>
  <c r="C33" i="13"/>
  <c r="C35" i="13" s="1"/>
  <c r="E33" i="13"/>
  <c r="E35" i="13"/>
  <c r="AD45" i="10"/>
  <c r="AI8" i="10"/>
  <c r="G45" i="10"/>
  <c r="Y45" i="10"/>
  <c r="M45" i="10"/>
  <c r="AB7" i="10"/>
  <c r="AC20" i="10"/>
  <c r="AI12" i="10"/>
  <c r="H8" i="10"/>
  <c r="AB26" i="10"/>
  <c r="S45" i="10"/>
  <c r="AB34" i="10"/>
  <c r="AB14" i="10"/>
  <c r="N6" i="10"/>
  <c r="AB6" i="10" s="1"/>
  <c r="AB8" i="10" s="1"/>
  <c r="P8" i="10"/>
  <c r="AI7" i="10"/>
  <c r="D12" i="10"/>
  <c r="J8" i="10"/>
  <c r="D66" i="9"/>
  <c r="D84" i="9" s="1"/>
  <c r="AI10" i="10"/>
  <c r="V8" i="10"/>
  <c r="I80" i="9"/>
  <c r="G82" i="9"/>
  <c r="K80" i="9"/>
  <c r="D39" i="9"/>
  <c r="I82" i="9"/>
  <c r="L80" i="9"/>
  <c r="M82" i="9" s="1"/>
  <c r="F82" i="9"/>
  <c r="D82" i="9"/>
  <c r="J80" i="9"/>
  <c r="E54" i="9"/>
  <c r="AB16" i="8"/>
  <c r="AB9" i="8"/>
  <c r="AB31" i="8"/>
  <c r="AC33" i="8"/>
  <c r="AB14" i="8"/>
  <c r="V33" i="8"/>
  <c r="P33" i="8"/>
  <c r="AF19" i="8"/>
  <c r="AF33" i="8" s="1"/>
  <c r="AF37" i="8" s="1"/>
  <c r="AF42" i="8" s="1"/>
  <c r="AF45" i="8" s="1"/>
  <c r="AF48" i="8" s="1"/>
  <c r="R19" i="8"/>
  <c r="R33" i="8" s="1"/>
  <c r="R37" i="8" s="1"/>
  <c r="R42" i="8" s="1"/>
  <c r="R45" i="8" s="1"/>
  <c r="R48" i="8" s="1"/>
  <c r="D19" i="8"/>
  <c r="J33" i="8"/>
  <c r="AI20" i="10" l="1"/>
  <c r="AI24" i="10" s="1"/>
  <c r="AI27" i="10" s="1"/>
  <c r="AC24" i="10"/>
  <c r="AC27" i="10" s="1"/>
  <c r="AC36" i="10" s="1"/>
  <c r="H12" i="10"/>
  <c r="D20" i="10"/>
  <c r="Z8" i="10"/>
  <c r="V12" i="10"/>
  <c r="N8" i="10"/>
  <c r="J12" i="10"/>
  <c r="T8" i="10"/>
  <c r="P12" i="10"/>
  <c r="L82" i="9"/>
  <c r="E55" i="9"/>
  <c r="E66" i="9" s="1"/>
  <c r="E84" i="9" s="1"/>
  <c r="F54" i="9"/>
  <c r="K82" i="9"/>
  <c r="J82" i="9"/>
  <c r="AB19" i="8"/>
  <c r="D33" i="8"/>
  <c r="AC37" i="8"/>
  <c r="AJ33" i="8"/>
  <c r="Z33" i="8"/>
  <c r="V37" i="8"/>
  <c r="T33" i="8"/>
  <c r="P37" i="8"/>
  <c r="AJ19" i="8"/>
  <c r="N33" i="8"/>
  <c r="J37" i="8"/>
  <c r="T19" i="8"/>
  <c r="T133" i="1"/>
  <c r="T90" i="1"/>
  <c r="T155" i="1"/>
  <c r="T68" i="1"/>
  <c r="M112" i="1"/>
  <c r="N112" i="1"/>
  <c r="O112" i="1"/>
  <c r="E8" i="6"/>
  <c r="E9" i="6"/>
  <c r="E10" i="6"/>
  <c r="E11" i="6"/>
  <c r="E12" i="6"/>
  <c r="E13" i="6"/>
  <c r="E14" i="6"/>
  <c r="E15" i="6"/>
  <c r="E16" i="6"/>
  <c r="E17" i="6"/>
  <c r="E18" i="6"/>
  <c r="E19" i="6"/>
  <c r="E20" i="6"/>
  <c r="E21" i="6"/>
  <c r="E7" i="6"/>
  <c r="T12" i="10" l="1"/>
  <c r="P20" i="10"/>
  <c r="N12" i="10"/>
  <c r="J20" i="10"/>
  <c r="V20" i="10"/>
  <c r="Z12" i="10"/>
  <c r="AB12" i="10" s="1"/>
  <c r="H20" i="10"/>
  <c r="H24" i="10" s="1"/>
  <c r="H27" i="10" s="1"/>
  <c r="D24" i="10"/>
  <c r="D27" i="10" s="1"/>
  <c r="D36" i="10" s="1"/>
  <c r="AI36" i="10"/>
  <c r="AI45" i="10" s="1"/>
  <c r="AC45" i="10"/>
  <c r="F55" i="9"/>
  <c r="F66" i="9" s="1"/>
  <c r="F84" i="9" s="1"/>
  <c r="G54" i="9"/>
  <c r="T37" i="8"/>
  <c r="P42" i="8"/>
  <c r="J42" i="8"/>
  <c r="N37" i="8"/>
  <c r="V42" i="8"/>
  <c r="Z37" i="8"/>
  <c r="AJ37" i="8"/>
  <c r="AC42" i="8"/>
  <c r="D37" i="8"/>
  <c r="H33" i="8"/>
  <c r="AB33" i="8" s="1"/>
  <c r="U90" i="1"/>
  <c r="U155" i="1"/>
  <c r="U133" i="1"/>
  <c r="U68" i="1"/>
  <c r="J22" i="6"/>
  <c r="P111" i="1"/>
  <c r="T111" i="1" s="1"/>
  <c r="U111" i="1" s="1"/>
  <c r="K22" i="6" l="1"/>
  <c r="H36" i="10"/>
  <c r="D38" i="10"/>
  <c r="E38" i="10" s="1"/>
  <c r="F38" i="10" s="1"/>
  <c r="G38" i="10" s="1"/>
  <c r="J38" i="10" s="1"/>
  <c r="K38" i="10" s="1"/>
  <c r="L38" i="10" s="1"/>
  <c r="M38" i="10" s="1"/>
  <c r="N20" i="10"/>
  <c r="N24" i="10" s="1"/>
  <c r="N27" i="10" s="1"/>
  <c r="J24" i="10"/>
  <c r="J27" i="10" s="1"/>
  <c r="J36" i="10" s="1"/>
  <c r="N36" i="10" s="1"/>
  <c r="Z20" i="10"/>
  <c r="V24" i="10"/>
  <c r="V27" i="10" s="1"/>
  <c r="V36" i="10" s="1"/>
  <c r="Z36" i="10" s="1"/>
  <c r="P24" i="10"/>
  <c r="P27" i="10" s="1"/>
  <c r="P36" i="10" s="1"/>
  <c r="T36" i="10" s="1"/>
  <c r="T20" i="10"/>
  <c r="T24" i="10" s="1"/>
  <c r="T27" i="10" s="1"/>
  <c r="G55" i="9"/>
  <c r="G66" i="9" s="1"/>
  <c r="G84" i="9" s="1"/>
  <c r="H54" i="9"/>
  <c r="AJ42" i="8"/>
  <c r="AJ45" i="8" s="1"/>
  <c r="AC45" i="8"/>
  <c r="AC48" i="8" s="1"/>
  <c r="AJ48" i="8" s="1"/>
  <c r="V45" i="8"/>
  <c r="V48" i="8" s="1"/>
  <c r="Z48" i="8" s="1"/>
  <c r="Z42" i="8"/>
  <c r="Z45" i="8" s="1"/>
  <c r="H37" i="8"/>
  <c r="D42" i="8"/>
  <c r="AB37" i="8"/>
  <c r="AB42" i="8" s="1"/>
  <c r="AB45" i="8" s="1"/>
  <c r="J45" i="8"/>
  <c r="J48" i="8" s="1"/>
  <c r="N48" i="8" s="1"/>
  <c r="N42" i="8"/>
  <c r="N45" i="8" s="1"/>
  <c r="T42" i="8"/>
  <c r="T45" i="8" s="1"/>
  <c r="P45" i="8"/>
  <c r="P48" i="8" s="1"/>
  <c r="T48" i="8" s="1"/>
  <c r="G22" i="6"/>
  <c r="M22" i="6"/>
  <c r="H22" i="6"/>
  <c r="P110" i="1"/>
  <c r="T110" i="1" s="1"/>
  <c r="U110" i="1" s="1"/>
  <c r="P109" i="1"/>
  <c r="T109" i="1" s="1"/>
  <c r="U109" i="1" s="1"/>
  <c r="P108" i="1"/>
  <c r="T108" i="1" s="1"/>
  <c r="U108" i="1" s="1"/>
  <c r="P107" i="1"/>
  <c r="T107" i="1" s="1"/>
  <c r="U107" i="1" s="1"/>
  <c r="P106" i="1"/>
  <c r="T106" i="1" s="1"/>
  <c r="U106" i="1" s="1"/>
  <c r="P105" i="1"/>
  <c r="T105" i="1" s="1"/>
  <c r="U105" i="1" s="1"/>
  <c r="P104" i="1"/>
  <c r="T104" i="1" s="1"/>
  <c r="U104" i="1" s="1"/>
  <c r="P103" i="1"/>
  <c r="T103" i="1" s="1"/>
  <c r="U103" i="1" s="1"/>
  <c r="P102" i="1"/>
  <c r="T102" i="1" s="1"/>
  <c r="U102" i="1" s="1"/>
  <c r="P101" i="1"/>
  <c r="T101" i="1" s="1"/>
  <c r="U101" i="1" s="1"/>
  <c r="P100" i="1"/>
  <c r="P99" i="1"/>
  <c r="T99" i="1" s="1"/>
  <c r="U99" i="1" s="1"/>
  <c r="P98" i="1"/>
  <c r="P97" i="1"/>
  <c r="J112" i="1"/>
  <c r="H112" i="1"/>
  <c r="L112" i="1"/>
  <c r="K112" i="1"/>
  <c r="T98" i="1" l="1"/>
  <c r="U98" i="1" s="1"/>
  <c r="I11" i="6"/>
  <c r="T100" i="1"/>
  <c r="U100" i="1" s="1"/>
  <c r="I7" i="6"/>
  <c r="T97" i="1"/>
  <c r="U97" i="1" s="1"/>
  <c r="P112" i="1"/>
  <c r="U179" i="1" s="1"/>
  <c r="AB36" i="10"/>
  <c r="AC38" i="10"/>
  <c r="AB20" i="10"/>
  <c r="AB24" i="10" s="1"/>
  <c r="AB27" i="10" s="1"/>
  <c r="Z24" i="10"/>
  <c r="Z27" i="10" s="1"/>
  <c r="P38" i="10"/>
  <c r="Q38" i="10" s="1"/>
  <c r="R38" i="10" s="1"/>
  <c r="S38" i="10" s="1"/>
  <c r="V38" i="10" s="1"/>
  <c r="W38" i="10" s="1"/>
  <c r="X38" i="10" s="1"/>
  <c r="Y38" i="10" s="1"/>
  <c r="H55" i="9"/>
  <c r="H66" i="9" s="1"/>
  <c r="H84" i="9" s="1"/>
  <c r="I54" i="9"/>
  <c r="H42" i="8"/>
  <c r="H45" i="8" s="1"/>
  <c r="D45" i="8"/>
  <c r="D48" i="8" s="1"/>
  <c r="H48" i="8" s="1"/>
  <c r="AB48" i="8" s="1"/>
  <c r="K32" i="1"/>
  <c r="M32" i="1" s="1"/>
  <c r="K33" i="1"/>
  <c r="M33" i="1" s="1"/>
  <c r="K34" i="1"/>
  <c r="M34" i="1" s="1"/>
  <c r="K35" i="1"/>
  <c r="K36" i="1"/>
  <c r="M36" i="1" s="1"/>
  <c r="T112" i="1" l="1"/>
  <c r="U112" i="1"/>
  <c r="AI38" i="10"/>
  <c r="AD38" i="10"/>
  <c r="AE38" i="10" s="1"/>
  <c r="AF38" i="10" s="1"/>
  <c r="AG38" i="10" s="1"/>
  <c r="AH38" i="10" s="1"/>
  <c r="I55" i="9"/>
  <c r="I66" i="9" s="1"/>
  <c r="I84" i="9" s="1"/>
  <c r="J54" i="9"/>
  <c r="I22" i="6"/>
  <c r="M35" i="1"/>
  <c r="O35" i="1" s="1"/>
  <c r="P35" i="1" s="1"/>
  <c r="T35" i="1" s="1"/>
  <c r="U35" i="1" s="1"/>
  <c r="O32" i="1"/>
  <c r="P32" i="1" s="1"/>
  <c r="T32" i="1" s="1"/>
  <c r="U32" i="1" s="1"/>
  <c r="O33" i="1"/>
  <c r="P33" i="1" s="1"/>
  <c r="T33" i="1" s="1"/>
  <c r="U33" i="1" s="1"/>
  <c r="O36" i="1"/>
  <c r="P36" i="1" s="1"/>
  <c r="T36" i="1" s="1"/>
  <c r="U36" i="1" s="1"/>
  <c r="O34" i="1"/>
  <c r="P34" i="1" s="1"/>
  <c r="T34" i="1" s="1"/>
  <c r="U34" i="1" s="1"/>
  <c r="K29" i="1"/>
  <c r="M29" i="1" s="1"/>
  <c r="K30" i="1"/>
  <c r="K24" i="1"/>
  <c r="M24" i="1" s="1"/>
  <c r="K25" i="1"/>
  <c r="M25" i="1" s="1"/>
  <c r="K26" i="1"/>
  <c r="M26" i="1" s="1"/>
  <c r="K27" i="1"/>
  <c r="B186" i="1"/>
  <c r="B181" i="1"/>
  <c r="B180" i="1"/>
  <c r="B178" i="1"/>
  <c r="B177" i="1"/>
  <c r="B176" i="1"/>
  <c r="P155" i="1"/>
  <c r="U181" i="1" s="1"/>
  <c r="P133" i="1"/>
  <c r="U180" i="1" s="1"/>
  <c r="P90" i="1"/>
  <c r="U178" i="1" s="1"/>
  <c r="K19" i="1"/>
  <c r="M19" i="1" s="1"/>
  <c r="K20" i="1"/>
  <c r="M20" i="1" s="1"/>
  <c r="K21" i="1"/>
  <c r="M21" i="1" s="1"/>
  <c r="K22" i="1"/>
  <c r="M22" i="1" s="1"/>
  <c r="K23" i="1"/>
  <c r="M23" i="1" s="1"/>
  <c r="K28" i="1"/>
  <c r="M28" i="1" s="1"/>
  <c r="K31" i="1"/>
  <c r="M31" i="1" s="1"/>
  <c r="K37" i="1"/>
  <c r="M37" i="1" s="1"/>
  <c r="K18" i="1"/>
  <c r="J55" i="9" l="1"/>
  <c r="J66" i="9" s="1"/>
  <c r="J84" i="9" s="1"/>
  <c r="K54" i="9"/>
  <c r="K38" i="1"/>
  <c r="M18" i="1"/>
  <c r="M27" i="1"/>
  <c r="O27" i="1" s="1"/>
  <c r="P27" i="1" s="1"/>
  <c r="T27" i="1" s="1"/>
  <c r="U27" i="1" s="1"/>
  <c r="M30" i="1"/>
  <c r="O30" i="1" s="1"/>
  <c r="O29" i="1"/>
  <c r="P29" i="1" s="1"/>
  <c r="T29" i="1" s="1"/>
  <c r="U29" i="1" s="1"/>
  <c r="O24" i="1"/>
  <c r="P24" i="1" s="1"/>
  <c r="O25" i="1"/>
  <c r="P25" i="1" s="1"/>
  <c r="T25" i="1" s="1"/>
  <c r="U25" i="1" s="1"/>
  <c r="O26" i="1"/>
  <c r="P26" i="1" s="1"/>
  <c r="T26" i="1" s="1"/>
  <c r="U26" i="1" s="1"/>
  <c r="O37" i="1"/>
  <c r="P37" i="1" s="1"/>
  <c r="T37" i="1" s="1"/>
  <c r="U37" i="1" s="1"/>
  <c r="O31" i="1"/>
  <c r="P31" i="1" s="1"/>
  <c r="O28" i="1"/>
  <c r="P28" i="1" s="1"/>
  <c r="O23" i="1"/>
  <c r="P23" i="1" s="1"/>
  <c r="T23" i="1" s="1"/>
  <c r="U23" i="1" s="1"/>
  <c r="O22" i="1"/>
  <c r="P22" i="1" s="1"/>
  <c r="T22" i="1" s="1"/>
  <c r="U22" i="1" s="1"/>
  <c r="O21" i="1"/>
  <c r="P21" i="1" s="1"/>
  <c r="T21" i="1" s="1"/>
  <c r="U21" i="1" s="1"/>
  <c r="T24" i="1" l="1"/>
  <c r="F18" i="6"/>
  <c r="L18" i="6" s="1"/>
  <c r="N18" i="6" s="1"/>
  <c r="T31" i="1"/>
  <c r="U31" i="1" s="1"/>
  <c r="F15" i="6"/>
  <c r="L15" i="6" s="1"/>
  <c r="T28" i="1"/>
  <c r="U28" i="1" s="1"/>
  <c r="F11" i="6"/>
  <c r="L11" i="6" s="1"/>
  <c r="L10" i="6"/>
  <c r="L54" i="9"/>
  <c r="K55" i="9"/>
  <c r="K66" i="9" s="1"/>
  <c r="K84" i="9" s="1"/>
  <c r="M38" i="1"/>
  <c r="P30" i="1"/>
  <c r="T30" i="1" s="1"/>
  <c r="U30" i="1" s="1"/>
  <c r="O18" i="1"/>
  <c r="O20" i="1"/>
  <c r="P20" i="1" s="1"/>
  <c r="T20" i="1" s="1"/>
  <c r="U20" i="1" s="1"/>
  <c r="U24" i="1" l="1"/>
  <c r="O18" i="6"/>
  <c r="O11" i="6"/>
  <c r="N15" i="6"/>
  <c r="O15" i="6"/>
  <c r="N11" i="6"/>
  <c r="N10" i="6"/>
  <c r="L55" i="9"/>
  <c r="L66" i="9" s="1"/>
  <c r="L84" i="9" s="1"/>
  <c r="M54" i="9"/>
  <c r="M55" i="9" s="1"/>
  <c r="M66" i="9" s="1"/>
  <c r="M84" i="9" s="1"/>
  <c r="P18" i="1"/>
  <c r="O19" i="1"/>
  <c r="O38" i="1" s="1"/>
  <c r="P38" i="1" s="1"/>
  <c r="U176" i="1" s="1"/>
  <c r="T18" i="1" l="1"/>
  <c r="U18" i="1" s="1"/>
  <c r="O7" i="6" s="1"/>
  <c r="F7" i="6"/>
  <c r="L9" i="6"/>
  <c r="P19" i="1"/>
  <c r="O22" i="6" l="1"/>
  <c r="N9" i="6"/>
  <c r="T19" i="1"/>
  <c r="U19" i="1" s="1"/>
  <c r="L7" i="6"/>
  <c r="N7" i="6" l="1"/>
  <c r="T38" i="1"/>
  <c r="U188" i="1" s="1" a="1"/>
  <c r="U188" i="1" s="1"/>
  <c r="U38" i="1" l="1"/>
  <c r="U182" i="1"/>
  <c r="L8" i="6"/>
  <c r="F22" i="6"/>
  <c r="U189" i="1" l="1"/>
  <c r="U184" i="1"/>
  <c r="U203" i="1" s="1"/>
  <c r="N8" i="6"/>
  <c r="N22" i="6" s="1"/>
  <c r="L22" i="6"/>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<sst xmlns="http://schemas.openxmlformats.org/spreadsheetml/2006/main" count="659" uniqueCount="439">
  <si>
    <t xml:space="preserve">Dossiernummer Project: </t>
  </si>
  <si>
    <t>Titel project:</t>
  </si>
  <si>
    <t xml:space="preserve">Aantal maanden looptijd project: </t>
  </si>
  <si>
    <t>nr</t>
  </si>
  <si>
    <t>Functie</t>
  </si>
  <si>
    <t>Schaal</t>
  </si>
  <si>
    <t>Salariskosten</t>
  </si>
  <si>
    <t>Totaal</t>
  </si>
  <si>
    <t xml:space="preserve"> </t>
  </si>
  <si>
    <t>Omschrijving</t>
  </si>
  <si>
    <t xml:space="preserve">Totaal </t>
  </si>
  <si>
    <t>Kostenpost</t>
  </si>
  <si>
    <t>Totaal (€)</t>
  </si>
  <si>
    <t>Totale lasten</t>
  </si>
  <si>
    <t>Minus:</t>
  </si>
  <si>
    <t xml:space="preserve">Aan te vragen subsidie bij ZonMw </t>
  </si>
  <si>
    <t>Naam:</t>
  </si>
  <si>
    <t>Functie:</t>
  </si>
  <si>
    <t>Tel.nr.:</t>
  </si>
  <si>
    <t>E-mailadres:</t>
  </si>
  <si>
    <t>Datum:</t>
  </si>
  <si>
    <t>1.b Personele Kosten (op basis van door ZonMw goedgekeurde tarieven )</t>
  </si>
  <si>
    <t>4. Implementatiekosten (gespecificeerd)</t>
  </si>
  <si>
    <t>7. Toelichting projectbegroting</t>
  </si>
  <si>
    <t>Specifieke subsidievoorwaarden geldend voor alle overige instellingen</t>
  </si>
  <si>
    <t>Richtlijnen voor het opzetten van de begroting</t>
  </si>
  <si>
    <t>In de begroting worden de volgende posten onderscheiden:</t>
  </si>
  <si>
    <r>
      <t>1.</t>
    </r>
    <r>
      <rPr>
        <sz val="7"/>
        <color theme="1"/>
        <rFont val="Times New Roman"/>
        <family val="1"/>
      </rPr>
      <t xml:space="preserve">      </t>
    </r>
    <r>
      <rPr>
        <sz val="10"/>
        <color theme="1"/>
        <rFont val="Arial"/>
        <family val="2"/>
      </rPr>
      <t>Personele kosten</t>
    </r>
  </si>
  <si>
    <r>
      <t>2.</t>
    </r>
    <r>
      <rPr>
        <sz val="7"/>
        <color theme="1"/>
        <rFont val="Times New Roman"/>
        <family val="1"/>
      </rPr>
      <t xml:space="preserve">      </t>
    </r>
    <r>
      <rPr>
        <sz val="10"/>
        <color theme="1"/>
        <rFont val="Arial"/>
        <family val="2"/>
      </rPr>
      <t>Materiële kosten</t>
    </r>
  </si>
  <si>
    <r>
      <t>3.</t>
    </r>
    <r>
      <rPr>
        <sz val="7"/>
        <color theme="1"/>
        <rFont val="Times New Roman"/>
        <family val="1"/>
      </rPr>
      <t xml:space="preserve">      </t>
    </r>
    <r>
      <rPr>
        <sz val="10"/>
        <color theme="1"/>
        <rFont val="Arial"/>
        <family val="2"/>
      </rPr>
      <t>Implementatiekosten</t>
    </r>
  </si>
  <si>
    <r>
      <t>4.</t>
    </r>
    <r>
      <rPr>
        <sz val="7"/>
        <color theme="1"/>
        <rFont val="Times New Roman"/>
        <family val="1"/>
      </rPr>
      <t xml:space="preserve">      </t>
    </r>
    <r>
      <rPr>
        <sz val="10"/>
        <color theme="1"/>
        <rFont val="Arial"/>
        <family val="2"/>
      </rPr>
      <t>Apparatuurkosten</t>
    </r>
    <r>
      <rPr>
        <sz val="8"/>
        <color theme="1"/>
        <rFont val="Arial"/>
        <family val="2"/>
      </rPr>
      <t> </t>
    </r>
  </si>
  <si>
    <r>
      <t>5.</t>
    </r>
    <r>
      <rPr>
        <sz val="7"/>
        <color theme="1"/>
        <rFont val="Times New Roman"/>
        <family val="1"/>
      </rPr>
      <t xml:space="preserve">      </t>
    </r>
    <r>
      <rPr>
        <sz val="10"/>
        <color theme="1"/>
        <rFont val="Arial"/>
        <family val="2"/>
      </rPr>
      <t>Overige kosten</t>
    </r>
    <r>
      <rPr>
        <sz val="8"/>
        <color theme="1"/>
        <rFont val="Arial"/>
        <family val="2"/>
      </rPr>
      <t> </t>
    </r>
  </si>
  <si>
    <t>Onderstaand wordt op elk van deze posten nader ingegaan.</t>
  </si>
  <si>
    <t>Personele kosten</t>
  </si>
  <si>
    <t>Tot de personele kosten worden gerekend:</t>
  </si>
  <si>
    <r>
      <t>In de projectbegrotingen dient te worden uitgegaan van een jaarlijkse stijging van de salarislasten met maximaal één periodiek en met een correctie ingevolge de inflatie van 2</t>
    </r>
    <r>
      <rPr>
        <sz val="8"/>
        <color theme="1"/>
        <rFont val="Arial"/>
        <family val="2"/>
      </rPr>
      <t> </t>
    </r>
    <r>
      <rPr>
        <sz val="10"/>
        <color theme="1"/>
        <rFont val="Arial"/>
        <family val="2"/>
      </rPr>
      <t>% per jaar. Bij de afrekening zal rekening worden gehouden met de werkelijk gemaakte kosten, met inachtneming van het maxi­maal ter beschikking gestelde subsidiebedrag.</t>
    </r>
  </si>
  <si>
    <t>Materiële kosten</t>
  </si>
  <si>
    <t>Implementatiekosten</t>
  </si>
  <si>
    <r>
      <t>Apparatuurkosten</t>
    </r>
    <r>
      <rPr>
        <sz val="8"/>
        <color theme="1"/>
        <rFont val="Arial"/>
        <family val="2"/>
      </rPr>
      <t> </t>
    </r>
  </si>
  <si>
    <r>
      <t>1</t>
    </r>
    <r>
      <rPr>
        <vertAlign val="superscript"/>
        <sz val="10"/>
        <color theme="1"/>
        <rFont val="Arial"/>
        <family val="2"/>
      </rPr>
      <t>e</t>
    </r>
    <r>
      <rPr>
        <sz val="10"/>
        <color theme="1"/>
        <rFont val="Arial"/>
        <family val="2"/>
      </rPr>
      <t xml:space="preserve"> jaar - 40%;</t>
    </r>
  </si>
  <si>
    <r>
      <t>2</t>
    </r>
    <r>
      <rPr>
        <vertAlign val="superscript"/>
        <sz val="10"/>
        <color theme="1"/>
        <rFont val="Arial"/>
        <family val="2"/>
      </rPr>
      <t>e</t>
    </r>
    <r>
      <rPr>
        <sz val="10"/>
        <color theme="1"/>
        <rFont val="Arial"/>
        <family val="2"/>
      </rPr>
      <t xml:space="preserve"> jaar - 30%;</t>
    </r>
  </si>
  <si>
    <r>
      <t>3</t>
    </r>
    <r>
      <rPr>
        <vertAlign val="superscript"/>
        <sz val="10"/>
        <color theme="1"/>
        <rFont val="Arial"/>
        <family val="2"/>
      </rPr>
      <t>e</t>
    </r>
    <r>
      <rPr>
        <sz val="10"/>
        <color theme="1"/>
        <rFont val="Arial"/>
        <family val="2"/>
      </rPr>
      <t xml:space="preserve"> jaar - 20%;</t>
    </r>
  </si>
  <si>
    <r>
      <t>4</t>
    </r>
    <r>
      <rPr>
        <vertAlign val="superscript"/>
        <sz val="10"/>
        <color theme="1"/>
        <rFont val="Arial"/>
        <family val="2"/>
      </rPr>
      <t>e</t>
    </r>
    <r>
      <rPr>
        <sz val="10"/>
        <color theme="1"/>
        <rFont val="Arial"/>
        <family val="2"/>
      </rPr>
      <t xml:space="preserve"> jaar - 10%.</t>
    </r>
  </si>
  <si>
    <t>lineaire afschrijving in 5 jaar (20% per jaar).</t>
  </si>
  <si>
    <r>
      <t>Overige kosten</t>
    </r>
    <r>
      <rPr>
        <sz val="8"/>
        <color theme="1"/>
        <rFont val="Arial"/>
        <family val="2"/>
      </rPr>
      <t> </t>
    </r>
  </si>
  <si>
    <t>* Computerapparatuur:</t>
  </si>
  <si>
    <t>* Overige apparatuur:</t>
  </si>
  <si>
    <r>
      <t>Een begrotingspost van maximaal € 2.000 per onderzoekjaar kan voor congreskosten worden opgevoerd. Een begrotingspost van maximaal € 1.200 per project kan worden opgevoerd als bijdrage in de drukkosten van proefschriften, voorzover het gaat om dissertaties van personen die door ZonMw gefinancierd onderzoek uitvoeren dat in relatie staat met het proefschrift</t>
    </r>
    <r>
      <rPr>
        <sz val="8"/>
        <color theme="1"/>
        <rFont val="Arial"/>
        <family val="2"/>
      </rPr>
      <t> </t>
    </r>
    <r>
      <rPr>
        <sz val="10"/>
        <color theme="1"/>
        <rFont val="Arial"/>
        <family val="2"/>
      </rPr>
      <t>.</t>
    </r>
  </si>
  <si>
    <t>Tot de overige kosten worden gerekend: kosten zoals het uitbesteden van analysewerkzaamheden, juridische advisering, eventuele marketingadviezen, media-adviezen en mediakosten publiciteitscampagnes.</t>
  </si>
  <si>
    <r>
      <t>Onder implementatiekosten worden de kosten verstaan die worden gemaakt in het kader van het verspreiden en overdragen van kennis/ervaringen uit het project. Ook kosten in het kader van het voorbereiden van de daadwerkelijke invoering van de projectresultaten vallen hieronder. Voorbeelden van kostenposten zijn: publicaties, nieuwsbrieven, foldermateriaal, mailings, lezingen, expertmeetings, uitwisselingsbijeenkomsten en de organisatie van congressen</t>
    </r>
    <r>
      <rPr>
        <sz val="8"/>
        <color theme="1"/>
        <rFont val="Arial"/>
        <family val="2"/>
      </rPr>
      <t>  </t>
    </r>
    <r>
      <rPr>
        <sz val="10"/>
        <color theme="1"/>
        <rFont val="Arial"/>
        <family val="2"/>
      </rPr>
      <t>.</t>
    </r>
  </si>
  <si>
    <r>
      <t>De specifiek voor het project benodigde verbruiksartikelen dienen inclusief BTW in de begroting te worden weergegeven. Tot de op te voeren materiële kosten worden ook verrichtingen als laboratoriumbepalingen, X-foto’s, echo’s en dergelijke gerekend. In het geval voor het project inherente excessieve reiskosten</t>
    </r>
    <r>
      <rPr>
        <sz val="8"/>
        <color theme="1"/>
        <rFont val="Arial"/>
        <family val="2"/>
      </rPr>
      <t> </t>
    </r>
    <r>
      <rPr>
        <sz val="10"/>
        <color theme="1"/>
        <rFont val="Arial"/>
        <family val="2"/>
      </rPr>
      <t xml:space="preserve"> moeten worden gemaakt, kunnen deze onder de post materiële kosten worden opgevoerd.</t>
    </r>
  </si>
  <si>
    <r>
      <t>Als gevolg van de algemene overheadopslag vervallen vergoedingen voor de reguliere infrastructuur zoals: begeleiding, indirect personeel, algemene diensten, ethische toetsing, verzekeringen, huisvestingslasten, kantoormaterialen, fotografie en reproductiekosten, porti- en telefoonkosten, automatiserings- en overige ICT-kosten, voorbereiding congresbezoek, representatiekosten en kosten page­charge/reprint/beoordelingskosten voor plaatsing van artikelen</t>
    </r>
    <r>
      <rPr>
        <sz val="8"/>
        <color theme="1"/>
        <rFont val="Arial"/>
        <family val="2"/>
      </rPr>
      <t> </t>
    </r>
    <r>
      <rPr>
        <sz val="10"/>
        <color theme="1"/>
        <rFont val="Arial"/>
        <family val="2"/>
      </rPr>
      <t>.</t>
    </r>
  </si>
  <si>
    <r>
      <t>Voor alle functies geldt dat, indien het inschalingsniveau van de betrokken functionaris nog niet bekend is, de salariskosten worden berekend volgens het middenpunt van de schaal. Als de inschaling wel bekend is, wordt uitgegaan van de reële</t>
    </r>
    <r>
      <rPr>
        <sz val="8"/>
        <color theme="1"/>
        <rFont val="Arial"/>
        <family val="2"/>
      </rPr>
      <t> </t>
    </r>
    <r>
      <rPr>
        <sz val="10"/>
        <color theme="1"/>
        <rFont val="Arial"/>
        <family val="2"/>
      </rPr>
      <t xml:space="preserve"> inschaling.</t>
    </r>
  </si>
  <si>
    <r>
      <t>•</t>
    </r>
    <r>
      <rPr>
        <sz val="7"/>
        <color theme="1"/>
        <rFont val="Times New Roman"/>
        <family val="1"/>
      </rPr>
      <t xml:space="preserve">          </t>
    </r>
    <r>
      <rPr>
        <sz val="10"/>
        <color theme="1"/>
        <rFont val="Arial"/>
        <family val="2"/>
      </rPr>
      <t>de feitelijke salariskosten per jaar van de direct bij de projectuitvoering betrokken personeelsleden; per functie de salarisschaal, het inschalingsniveau en de werktijdfactor aangeven, en 12 maal het brutomaandsalaris berekenen;</t>
    </r>
  </si>
  <si>
    <t xml:space="preserve">Omschrijving </t>
  </si>
  <si>
    <t>6. Bijdragen van eigen instelling c.q. derden</t>
  </si>
  <si>
    <t>3. Apparatuurkosten (gespecificeerd)</t>
  </si>
  <si>
    <r>
      <t>•</t>
    </r>
    <r>
      <rPr>
        <sz val="7"/>
        <color theme="1"/>
        <rFont val="Times New Roman"/>
        <family val="1"/>
      </rPr>
      <t xml:space="preserve">          </t>
    </r>
    <r>
      <rPr>
        <sz val="10"/>
        <color theme="1"/>
        <rFont val="Arial"/>
        <family val="2"/>
      </rPr>
      <t>een opslagpercentage op de salariskosten ter dekking van de bijkomende personele kosten van 40%. In het opslagpercentage zijn verdisconteerd: sociale lasten, einde jaarsuitkering, 13</t>
    </r>
    <r>
      <rPr>
        <vertAlign val="superscript"/>
        <sz val="10"/>
        <color theme="1"/>
        <rFont val="Arial"/>
        <family val="2"/>
      </rPr>
      <t>de</t>
    </r>
    <r>
      <rPr>
        <sz val="10"/>
        <color theme="1"/>
        <rFont val="Arial"/>
        <family val="2"/>
      </rPr>
      <t xml:space="preserve"> maand</t>
    </r>
    <r>
      <rPr>
        <sz val="8"/>
        <color theme="1"/>
        <rFont val="Arial"/>
        <family val="2"/>
      </rPr>
      <t> </t>
    </r>
    <r>
      <rPr>
        <sz val="10"/>
        <color theme="1"/>
        <rFont val="Arial"/>
        <family val="2"/>
      </rPr>
      <t>, vakantiegeld, wachtgeld, ziekterisico, advertentiekosten en overige wervingskosten, reiskosten woon-werkverkeer, ouderschapsverlof en toeslagen, kosten overig verlof, opleidingskosten, ondersteuning personeelszaken, gratificaties, binnenlandse dienstreizen, uitkering bij overlijden, sociale activiteiten, verhuis- en installatiekosten, tegemoetkoming ziektekosten en zogenaamde einde-projectkosten.</t>
    </r>
  </si>
  <si>
    <r>
      <t>Ter dekking van de overheadkosten kan bij programma’s waar dat is aangegeven, een opslagpercentage op de brutosalariskosten (12 maal brutomaandsalaris plus 40%) worden berekend. Het opslagpercentage wordt ter vaststelling aan ZonMw voorgelegd en is geldig voor alle door de subsidieaanvrager in te dienen projecten</t>
    </r>
    <r>
      <rPr>
        <sz val="8"/>
        <color theme="1"/>
        <rFont val="Arial"/>
        <family val="2"/>
      </rPr>
      <t> </t>
    </r>
    <r>
      <rPr>
        <sz val="10"/>
        <color theme="1"/>
        <rFont val="Arial"/>
        <family val="2"/>
      </rPr>
      <t>.</t>
    </r>
  </si>
  <si>
    <t>Begroting voor subsidie-aanvragen ZonMw</t>
  </si>
  <si>
    <t>Format voor overige instellingen</t>
  </si>
  <si>
    <t>www.zonmw.nl/nl/subsidies/voorwaarden-en-financien/</t>
  </si>
  <si>
    <t>1.a Personele kosten (op basis van inschaling)</t>
  </si>
  <si>
    <t>Bruto maandsalaris</t>
  </si>
  <si>
    <t>% fte inzet</t>
  </si>
  <si>
    <t>Aantal maanden</t>
  </si>
  <si>
    <t>Opslag % overhead</t>
  </si>
  <si>
    <t>Bedrag overhead</t>
  </si>
  <si>
    <t xml:space="preserve">Een aantal instellingen heeft van ZonMw toestemming gekregen om op basis van tarieven een projectbegroting op te stellen. De tarieven van deze instellingen dienen jaarlijks voor goedkeuring aan ZonMw te worden voorgelegd. </t>
  </si>
  <si>
    <t>Tarief per uur/dagdeel</t>
  </si>
  <si>
    <t>Aantal uren/dagdelen</t>
  </si>
  <si>
    <t>2. Materiële kosten (gespecificeerd)</t>
  </si>
  <si>
    <r>
      <t>Investeringen in apparatuur alsmede in infrastructuur dienen goed gemotiveerd te worden. Alleen kosten die specifiek voor het project worden gemaakt, zijn subsidiabel; interestkosten worden niet vergoed. De kosten van investeringen (afschrijvingen) kunnen in de projectkosten worden opgenomen naar rato van het gebruik hiervan. Indien van apparatuur de volledige aanschafwaarde wordt gefinancierd, dient rekening gehouden te worden met de restwaarde van deze apparatuur</t>
    </r>
    <r>
      <rPr>
        <sz val="8"/>
        <color theme="1"/>
        <rFont val="Arial"/>
        <family val="2"/>
      </rPr>
      <t> </t>
    </r>
    <r>
      <rPr>
        <sz val="10"/>
        <color theme="1"/>
        <rFont val="Arial"/>
        <family val="2"/>
      </rPr>
      <t>. Voor afschrijvingen en het bepalen van de restwaarde wordt uitgegaan van de volgende percentages:</t>
    </r>
  </si>
  <si>
    <t>Investerings bedrag
(€)</t>
  </si>
  <si>
    <t>Afschrijving 
jaar 1
(€)</t>
  </si>
  <si>
    <t>Bruto salaris-kosten incl 40% 
sociale lasten</t>
  </si>
  <si>
    <t>Afschrijving 
jaar 2
(€)</t>
  </si>
  <si>
    <t>Afschrijving 
jaar 3
(€)</t>
  </si>
  <si>
    <t>Afschrijving 
jaar 4
(€)</t>
  </si>
  <si>
    <t>Afschrijving 
jaar 5
(€)</t>
  </si>
  <si>
    <t>Totaal afschrijvingen projectperiode</t>
  </si>
  <si>
    <t>5. Overige kosten (gespecificeerd)</t>
  </si>
  <si>
    <t>ZonMw budget overzicht</t>
  </si>
  <si>
    <t>ontvangende instelling:</t>
  </si>
  <si>
    <t>Alvorens u deze begroting invult, verzoeken wij u kennis te nemen van de toelichting op het tabblad 'Voorwaarden overige instellingen' en van het document 'Algemene Subsidiebepalingen per 1 juli 2013'.</t>
  </si>
  <si>
    <t>Dit document vindt u op de ZonMw website:</t>
  </si>
  <si>
    <t>Hoofdaanvrager:</t>
  </si>
  <si>
    <t>Financieel verantwoordelijke 
ontvangende instelling:</t>
  </si>
  <si>
    <t>Naam Organisatie</t>
  </si>
  <si>
    <t>Organisatie-type</t>
  </si>
  <si>
    <t>4. Implementatiekosten</t>
  </si>
  <si>
    <t>Toegestaan opslagpercentage</t>
  </si>
  <si>
    <t>Totaal (incl opslag)</t>
  </si>
  <si>
    <t>SUBTOTAAL</t>
  </si>
  <si>
    <t>Organisatietype</t>
  </si>
  <si>
    <t>Opslag-percentage</t>
  </si>
  <si>
    <t>(Sub)Totaal</t>
  </si>
  <si>
    <t>Subsidie-bedrag</t>
  </si>
  <si>
    <t>1a. Personeel</t>
  </si>
  <si>
    <t xml:space="preserve">1b. Personeel </t>
  </si>
  <si>
    <t>2. Materiële kosten</t>
  </si>
  <si>
    <t>3. Apparatuurkosten</t>
  </si>
  <si>
    <t>5. Overige kosten</t>
  </si>
  <si>
    <t>(sub)Totaal (€)</t>
  </si>
  <si>
    <t>(Sub)Totaal (€)</t>
  </si>
  <si>
    <t>Instructie ZonMw Budgetformat</t>
  </si>
  <si>
    <t>A</t>
  </si>
  <si>
    <t>Zorg dat u bekend bent met de specifieke callvoorwaarden</t>
  </si>
  <si>
    <t>B</t>
  </si>
  <si>
    <t>Let op: enkel de gele cellen zijn te bewerken, de blauwe cellen zijn vergrendeld / verborgen.</t>
  </si>
  <si>
    <t>C</t>
  </si>
  <si>
    <t>D</t>
  </si>
  <si>
    <t xml:space="preserve">Vul de functie/naam in bij de personeelskosten in. Gebruik hiervoor 1 regel per functie. Indien er niet voldoende regels zijn, combineer dan functies met dezelfde looptijd. </t>
  </si>
  <si>
    <t>Deel 1b - gebaseerd op een uurtarief (de tariefcalculatie moet acceptabel, redelijk en billijk zijn. De calculatie moet door ZonMw goedgekeurd zijn)</t>
  </si>
  <si>
    <t>E</t>
  </si>
  <si>
    <t>F</t>
  </si>
  <si>
    <t>G</t>
  </si>
  <si>
    <t>K</t>
  </si>
  <si>
    <t>L</t>
  </si>
  <si>
    <t>Overige kosten</t>
  </si>
  <si>
    <t>M</t>
  </si>
  <si>
    <t>Extra toelichtenveld in budget</t>
  </si>
  <si>
    <t>Eventuele additionele toelichtingen of verklaringen kunnen hier geplaatst worden.</t>
  </si>
  <si>
    <t>Controleer of de calculaties correct zijn.</t>
  </si>
  <si>
    <t>zo niet, controleer of alle gespecificeerde kosten gelinkt zijn aan een deelnemende partij of niet en pas aan indien nodig.</t>
  </si>
  <si>
    <t>Afronden van de begroting</t>
  </si>
  <si>
    <t>Vul de gevraagde contactgegevens in, zodat ZonMw medewerkers contact op kunnen nemen indien er vragen/opmerkingen zijn.</t>
  </si>
  <si>
    <t>Vul allereerst het tabblad "Deelnemerslijst" in</t>
  </si>
  <si>
    <t>Vul op dit tabblad alle deelnemende organisaties in.</t>
  </si>
  <si>
    <t>Deel 1a - gebaseerd op salarisschalen</t>
  </si>
  <si>
    <t xml:space="preserve">Vul het brutosalaris, de FTE-inzet, het aantal maanden en het opslagpercentage voor de Overhead in. Let op dat bij iedere regel het onderzoekstype </t>
  </si>
  <si>
    <t>moet worden geselecteerd uit het dropdown-menu</t>
  </si>
  <si>
    <t>Vul deel 1a en/ of deel 1b in.</t>
  </si>
  <si>
    <t>Vul vervolgens het tabblad "Projectbegroting" in.</t>
  </si>
  <si>
    <r>
      <t xml:space="preserve">Hierna kan de begroting ingevuld worden; zie hiervoor "onderdeel C". Let er op dat op </t>
    </r>
    <r>
      <rPr>
        <b/>
        <u/>
        <sz val="10"/>
        <color theme="1"/>
        <rFont val="Arial"/>
        <family val="2"/>
      </rPr>
      <t>iedere individuele</t>
    </r>
    <r>
      <rPr>
        <sz val="10"/>
        <color theme="1"/>
        <rFont val="Arial"/>
        <family val="2"/>
      </rPr>
      <t xml:space="preserve"> regel, de naam van de organisatie en het onderzoekstype moet worden ingevuld </t>
    </r>
  </si>
  <si>
    <r>
      <t xml:space="preserve">om het subsidiepercentage te berekenen. Wordt dit </t>
    </r>
    <r>
      <rPr>
        <b/>
        <sz val="10"/>
        <color theme="1"/>
        <rFont val="Arial"/>
        <family val="2"/>
      </rPr>
      <t>NIET</t>
    </r>
    <r>
      <rPr>
        <sz val="10"/>
        <color theme="1"/>
        <rFont val="Arial"/>
        <family val="2"/>
      </rPr>
      <t xml:space="preserve"> ingevuld, dan wordt het bedrag automatisch op </t>
    </r>
    <r>
      <rPr>
        <b/>
        <sz val="10"/>
        <color theme="1"/>
        <rFont val="Arial"/>
        <family val="2"/>
      </rPr>
      <t>EUR 0,00</t>
    </r>
    <r>
      <rPr>
        <sz val="10"/>
        <color theme="1"/>
        <rFont val="Arial"/>
        <family val="2"/>
      </rPr>
      <t xml:space="preserve"> gezet.</t>
    </r>
  </si>
  <si>
    <t>Selecteer uit het dropdown-menu de juiste organisatie (het bijbehorende organisatietype en opslagpercentage wordt automatisch ingevuld.</t>
  </si>
  <si>
    <t>Voeg een omschrijving van de vereiste materialen toe</t>
  </si>
  <si>
    <t>Selecteer uit het dropdown-menu het bijbehorende onderzoekstype</t>
  </si>
  <si>
    <t>Vul de naam / functie van het personeel in. Gebruik hiervoor 1 regel per functie / naam.</t>
  </si>
  <si>
    <t>Specificeer additionele details over de (project)activiteiten die het personeel gaat uitvoeren gedurende het project.</t>
  </si>
  <si>
    <t>Vul het uurtarief inclusief BTW (indien van toepassing) in.</t>
  </si>
  <si>
    <t>Specificeer het aantal uren dat aan het project gewerkt gaat worden door het personeelslid.</t>
  </si>
  <si>
    <t>Apparatuurkosten</t>
  </si>
  <si>
    <t>Voeg een omschrijving van de vereiste apparatuur toe</t>
  </si>
  <si>
    <t>Bereken het afschrijvingspercentage o.b.v. de subsidievoorwaarden</t>
  </si>
  <si>
    <t>H</t>
  </si>
  <si>
    <t>I</t>
  </si>
  <si>
    <t>J</t>
  </si>
  <si>
    <t>Bijdragen van eigen instelling c.q. derden</t>
  </si>
  <si>
    <t>Voeg een omschrijving toe</t>
  </si>
  <si>
    <t xml:space="preserve">Selecteer uit het dropdown-menu de juiste organisatie </t>
  </si>
  <si>
    <t>3. Apparatuurkosten en kosten dataverzameling(en) (gespecificeerd)</t>
  </si>
  <si>
    <t>Soort apparatuur of overige</t>
  </si>
  <si>
    <t>Econ. activiteit (j/n)</t>
  </si>
  <si>
    <t>Netto winst</t>
  </si>
  <si>
    <t>Vennootschapsbelasting</t>
  </si>
  <si>
    <t>EBT bijzondere lasten/baten</t>
  </si>
  <si>
    <t>Bijzondere lasten en baten (baten met - aangeven)</t>
  </si>
  <si>
    <t>EBT</t>
  </si>
  <si>
    <t>Overige rentelasten/baten</t>
  </si>
  <si>
    <t>Eenmalig vaste opslag Innovatiekrediet</t>
  </si>
  <si>
    <t xml:space="preserve">Rentelast Innovatiekrediet </t>
  </si>
  <si>
    <t>EBIT</t>
  </si>
  <si>
    <t xml:space="preserve">Afschrijvingen </t>
  </si>
  <si>
    <t>Amortisatie</t>
  </si>
  <si>
    <t xml:space="preserve">EBITDA </t>
  </si>
  <si>
    <t>Overige</t>
  </si>
  <si>
    <t>Marketing &amp; verkoopkosten</t>
  </si>
  <si>
    <t>Huisvestingskosten</t>
  </si>
  <si>
    <t xml:space="preserve">Overige ontwikkelingsprojecten </t>
  </si>
  <si>
    <t>WBSO (negatief bedrag)</t>
  </si>
  <si>
    <t>R&amp;D algemeen</t>
  </si>
  <si>
    <t>Opslag loonkosten 50% bij werkelijk tarief (neg bedrag)</t>
  </si>
  <si>
    <t xml:space="preserve">Loonkosten </t>
  </si>
  <si>
    <t>IK-Project (kosten vallend binnen IK-projectbegroting)</t>
  </si>
  <si>
    <t>Aanvullende kosten</t>
  </si>
  <si>
    <t>Totaal bruto marge</t>
  </si>
  <si>
    <t>Opbrengsten subsidies […]</t>
  </si>
  <si>
    <t>Bruto marge overige omzet (licenties, royalties etc.)</t>
  </si>
  <si>
    <t>Bruto marge IK gerelateerde omzet/inkomsten</t>
  </si>
  <si>
    <t>Totaal kosten</t>
  </si>
  <si>
    <t>Kosten overige omzet</t>
  </si>
  <si>
    <t>IK kosten gerelateerde inkomsten (licenties, royalties etc.)</t>
  </si>
  <si>
    <t>IK inkoopkosten gerelateerde omzet (product)</t>
  </si>
  <si>
    <t>Totaal opbrengsten</t>
  </si>
  <si>
    <t>Overige omzet (niet IK gerelateerd)</t>
  </si>
  <si>
    <t>IK gerelateerde inkomsten (licenties, royalties etc.)</t>
  </si>
  <si>
    <t xml:space="preserve">IK gerelateerde omzet (product)                                     </t>
  </si>
  <si>
    <t>Totaal 6-10</t>
  </si>
  <si>
    <t>Jaar 10</t>
  </si>
  <si>
    <t>Jaar 9</t>
  </si>
  <si>
    <t>Jaar 8</t>
  </si>
  <si>
    <t>Jaar 7</t>
  </si>
  <si>
    <t>Jaar 6</t>
  </si>
  <si>
    <t>Jaar 5</t>
  </si>
  <si>
    <t>Totaal 1-4</t>
  </si>
  <si>
    <t>Q4-4</t>
  </si>
  <si>
    <t>Q3-4</t>
  </si>
  <si>
    <t>Q2-4</t>
  </si>
  <si>
    <t>Q1-4</t>
  </si>
  <si>
    <t>Q3-3</t>
  </si>
  <si>
    <t>Q2-3</t>
  </si>
  <si>
    <t>Q1-3</t>
  </si>
  <si>
    <t>Q4-2</t>
  </si>
  <si>
    <t>Q3-2</t>
  </si>
  <si>
    <t>Q2-2</t>
  </si>
  <si>
    <t>Q1-2</t>
  </si>
  <si>
    <t>Q4-1</t>
  </si>
  <si>
    <t>Q3-1</t>
  </si>
  <si>
    <t>Q2-1</t>
  </si>
  <si>
    <t>Q1-1</t>
  </si>
  <si>
    <t>Opbrengsten, directe kosten en bruto marge</t>
  </si>
  <si>
    <t>Jaar 4</t>
  </si>
  <si>
    <t>Jaar 3</t>
  </si>
  <si>
    <t>Jaar 2</t>
  </si>
  <si>
    <t>Jaar 1</t>
  </si>
  <si>
    <t>Jaar 0</t>
  </si>
  <si>
    <r>
      <t xml:space="preserve">Datum versie: </t>
    </r>
    <r>
      <rPr>
        <sz val="11"/>
        <color theme="8"/>
        <rFont val="Calibri"/>
        <family val="2"/>
        <scheme val="minor"/>
      </rPr>
      <t>dd/mm/jjjj</t>
    </r>
  </si>
  <si>
    <t xml:space="preserve">Commercialisatiefase </t>
  </si>
  <si>
    <t>Projectfase</t>
  </si>
  <si>
    <r>
      <t xml:space="preserve">Winst- en verliesrekening </t>
    </r>
    <r>
      <rPr>
        <b/>
        <sz val="12"/>
        <color theme="8"/>
        <rFont val="Calibri"/>
        <family val="2"/>
        <scheme val="minor"/>
      </rPr>
      <t>bedrijfsnaam</t>
    </r>
  </si>
  <si>
    <t>Eigen vermogen als % balanstotaal</t>
  </si>
  <si>
    <t>Mutatie netto-werkkapitaal</t>
  </si>
  <si>
    <t>Totaal netto-werkkapitaal</t>
  </si>
  <si>
    <t>Totaal werkkapitaal passief</t>
  </si>
  <si>
    <t>Overige schulden en overlopende passiva</t>
  </si>
  <si>
    <t xml:space="preserve">Loonbelasting en sociale lasten </t>
  </si>
  <si>
    <t>Crediteuren</t>
  </si>
  <si>
    <t>Totaal werkkapitaal actief</t>
  </si>
  <si>
    <t xml:space="preserve">Overige vorderingen </t>
  </si>
  <si>
    <t>Belastingen en sociale premies</t>
  </si>
  <si>
    <t>Debiteuren</t>
  </si>
  <si>
    <t>Voorraden</t>
  </si>
  <si>
    <t>Passiva totaal</t>
  </si>
  <si>
    <t>Totaal kort vreemd vermogen</t>
  </si>
  <si>
    <t>Overige schulden […]</t>
  </si>
  <si>
    <t>Handelscrediteuren</t>
  </si>
  <si>
    <t>Aflossingsdeel overige leningen (binnen 1 jr)</t>
  </si>
  <si>
    <t>Aflossingsdeel IK (binnen 1 jr)</t>
  </si>
  <si>
    <t>Bancair krediet […]</t>
  </si>
  <si>
    <t>Kort vreemd vermogen</t>
  </si>
  <si>
    <t>Totaal lang vreemd vermogen</t>
  </si>
  <si>
    <t>IK-krediet</t>
  </si>
  <si>
    <t xml:space="preserve">Overig </t>
  </si>
  <si>
    <t>Achtergestelde leningen + omschrijving</t>
  </si>
  <si>
    <t>Leningen + omschrijving</t>
  </si>
  <si>
    <t>Lang vreemd vermogen</t>
  </si>
  <si>
    <t>Totaal voorzieningen</t>
  </si>
  <si>
    <t>Belasting, pensioen en overige</t>
  </si>
  <si>
    <t>Voorzieningen</t>
  </si>
  <si>
    <t>Totaal eigen vermogen</t>
  </si>
  <si>
    <t>Reserves en resultaat afgelopen boekjaar</t>
  </si>
  <si>
    <t>Aandelenkapitaal, geplaatst en gestort</t>
  </si>
  <si>
    <t>Eigen vermogen</t>
  </si>
  <si>
    <t>Activa totaal</t>
  </si>
  <si>
    <t>Totaal vlottende activa</t>
  </si>
  <si>
    <t>Totaal kasmiddelen</t>
  </si>
  <si>
    <t>Kaspositie en Banksaldo</t>
  </si>
  <si>
    <t>Kasmiddelen</t>
  </si>
  <si>
    <t>Totaal vorderingen</t>
  </si>
  <si>
    <t>Overige vorderingen, overlopende activa en vordering groepsmaatschappij</t>
  </si>
  <si>
    <t>Handelsdebiteuren</t>
  </si>
  <si>
    <t>Vorderingen</t>
  </si>
  <si>
    <t>Totaal voorraden</t>
  </si>
  <si>
    <t>Grondstoffen, onderhanden werk, gereed product etc</t>
  </si>
  <si>
    <t>Totaal vaste activa</t>
  </si>
  <si>
    <t>Totaal financiele vaste activa</t>
  </si>
  <si>
    <t>Leningen u/g en overige lange termijn vorderingen</t>
  </si>
  <si>
    <t>Deelnemingen</t>
  </si>
  <si>
    <t>Financiele vaste activa</t>
  </si>
  <si>
    <t>Totaal materiele vaste activa</t>
  </si>
  <si>
    <t>Overige materiele activa</t>
  </si>
  <si>
    <t>Machines en inventaris</t>
  </si>
  <si>
    <t>Materiele vaste activa</t>
  </si>
  <si>
    <t>Totaal immateriele vaste activa</t>
  </si>
  <si>
    <t>Geactiveerde ontwikkelingskosten en overige</t>
  </si>
  <si>
    <t xml:space="preserve">Goodwill </t>
  </si>
  <si>
    <t>Immateriele vaste activa</t>
  </si>
  <si>
    <t xml:space="preserve">Jaar 1 </t>
  </si>
  <si>
    <t>Commercialisatiefase</t>
  </si>
  <si>
    <r>
      <t xml:space="preserve">Balans </t>
    </r>
    <r>
      <rPr>
        <b/>
        <sz val="12"/>
        <color theme="8"/>
        <rFont val="Calibri"/>
        <family val="2"/>
        <scheme val="minor"/>
      </rPr>
      <t>bedrijfsnaam</t>
    </r>
  </si>
  <si>
    <t>CHECK</t>
  </si>
  <si>
    <t>Mutatie liquide middelen</t>
  </si>
  <si>
    <t xml:space="preserve">Eindsaldo liquide middelen - kortlopende schulden </t>
  </si>
  <si>
    <t xml:space="preserve">Beginsaldo liquide middelen - kortlopende schulden </t>
  </si>
  <si>
    <t>Cashpositie einde periode</t>
  </si>
  <si>
    <t>Verandering cashpositie</t>
  </si>
  <si>
    <t>Totaal ontvangsten</t>
  </si>
  <si>
    <t xml:space="preserve">Overige </t>
  </si>
  <si>
    <t>Innovatiekrediet (% van projectbegroting)</t>
  </si>
  <si>
    <t xml:space="preserve">Equity investeringen </t>
  </si>
  <si>
    <t>Financieringsbronnen</t>
  </si>
  <si>
    <t>Cashflow tekort (-) of overschot</t>
  </si>
  <si>
    <t xml:space="preserve">Bijzondere lasten en baten </t>
  </si>
  <si>
    <t>Cashflow na investeringen</t>
  </si>
  <si>
    <t>Overige investeringen</t>
  </si>
  <si>
    <t>IK-investeringen buiten IK-begroting</t>
  </si>
  <si>
    <t>Cashflow na financiele verplichtingen</t>
  </si>
  <si>
    <t>Betaalde dividenden</t>
  </si>
  <si>
    <t>Reguliere aflossingen lening 2.e.v. […]</t>
  </si>
  <si>
    <t>Reguliere aflossingen lening 1 [….]</t>
  </si>
  <si>
    <t>Vergoeding IK (rente+vaste opslag)</t>
  </si>
  <si>
    <t>Aflossing IK  (tijdens projectfase niet mogelijk)</t>
  </si>
  <si>
    <t>Rente leningen (exclusief IK)</t>
  </si>
  <si>
    <t>Aangepaste inkomsten uit operaties</t>
  </si>
  <si>
    <t>Veranderingen voorzieningen</t>
  </si>
  <si>
    <t>Mutatie netto-werkkapitaal (rij 93 tabblad balans)</t>
  </si>
  <si>
    <t>Inkomsten uit operaties</t>
  </si>
  <si>
    <t>EBITDA</t>
  </si>
  <si>
    <t>Jaar  6</t>
  </si>
  <si>
    <t>Q4</t>
  </si>
  <si>
    <t>Q3</t>
  </si>
  <si>
    <t>Q2</t>
  </si>
  <si>
    <t>Q1</t>
  </si>
  <si>
    <r>
      <t xml:space="preserve">Liquiditeitsprognose </t>
    </r>
    <r>
      <rPr>
        <b/>
        <sz val="12"/>
        <color theme="8"/>
        <rFont val="Calibri"/>
        <family val="2"/>
        <scheme val="minor"/>
      </rPr>
      <t>bedrijfsnaam</t>
    </r>
  </si>
  <si>
    <t>Instructie</t>
  </si>
  <si>
    <t>Algemene toelichting</t>
  </si>
  <si>
    <t xml:space="preserve">Blauwe cijfers zijn invoervelden en zwarte cijfers resultaten uit het model. </t>
  </si>
  <si>
    <t>De grootheid van de getallen kan naar wens bepaald worden. Bijvoorbeeld EUR x 1.000 of alle getallen voluit geschreven als absolute waarde.</t>
  </si>
  <si>
    <t xml:space="preserve">Het volledige Excel-bestand is vrij aan te passen waar nodig. Bijvoorbeeld projectperiodes verwijderen/toevoegen afhankelijk van projectduur. </t>
  </si>
  <si>
    <r>
      <rPr>
        <b/>
        <i/>
        <sz val="11"/>
        <color theme="1"/>
        <rFont val="Calibri"/>
        <family val="2"/>
        <scheme val="minor"/>
      </rPr>
      <t>NB</t>
    </r>
    <r>
      <rPr>
        <i/>
        <sz val="11"/>
        <color theme="1"/>
        <rFont val="Calibri"/>
        <family val="2"/>
        <scheme val="minor"/>
      </rPr>
      <t xml:space="preserve"> Aan dit voorbeeld kunt u geen rechten ontlenen en wij staan niet in voor eventuele fouten in deze Excel inclusief de formules. De aanvrager is en blijft altijd verantwoordelijk voor het aanleveren van de juiste gegevens.</t>
    </r>
  </si>
  <si>
    <t>Nettowinst</t>
  </si>
  <si>
    <t>Af te dragen winstbelasting</t>
  </si>
  <si>
    <t>Winst voor belasting</t>
  </si>
  <si>
    <t>Netto rente lasten</t>
  </si>
  <si>
    <t>Winst voor rente en belasting</t>
  </si>
  <si>
    <t>Totale kosten</t>
  </si>
  <si>
    <t xml:space="preserve"> …</t>
  </si>
  <si>
    <t>Algemene kosten</t>
  </si>
  <si>
    <t>Vrijwilligersvergoedingen</t>
  </si>
  <si>
    <t>Verzekeringskosten</t>
  </si>
  <si>
    <t>Afschrijvingskosten</t>
  </si>
  <si>
    <t>Accountantskosten</t>
  </si>
  <si>
    <t>Kantoorkosten</t>
  </si>
  <si>
    <t>Onderhoudskosten</t>
  </si>
  <si>
    <t>Huisvestingskosten (gas/water/licht)</t>
  </si>
  <si>
    <t>Verkoopkosten</t>
  </si>
  <si>
    <t>Personeelskosten</t>
  </si>
  <si>
    <t>Kosten</t>
  </si>
  <si>
    <t>Brutowinst</t>
  </si>
  <si>
    <t>Inkoopwaarde van de omzet</t>
  </si>
  <si>
    <t>Omzet excl. btw</t>
  </si>
  <si>
    <t>Exploitatiebegroting excl. Btw</t>
  </si>
  <si>
    <t>Invulbaar voorbeeld exploitatiebegroting</t>
  </si>
  <si>
    <t>Onderzoekstypen</t>
  </si>
  <si>
    <t>Subsidiepercentage</t>
  </si>
  <si>
    <t>Experimentele ontwikkeling</t>
  </si>
  <si>
    <t>Industriële ontwikkeling</t>
  </si>
  <si>
    <t>Fundamenteel onderzoek</t>
  </si>
  <si>
    <t>Soort organisatie</t>
  </si>
  <si>
    <t>aantal werknemers</t>
  </si>
  <si>
    <t>Omzet</t>
  </si>
  <si>
    <t>Balanstotaal</t>
  </si>
  <si>
    <t>Toegestaan opslag%</t>
  </si>
  <si>
    <t>Klein</t>
  </si>
  <si>
    <t>&lt; 50 mensen</t>
  </si>
  <si>
    <t>max. EUR 10 mln</t>
  </si>
  <si>
    <t>Middelgroot</t>
  </si>
  <si>
    <t>&lt; 250 mensen</t>
  </si>
  <si>
    <t>max. EUR 50 mln</t>
  </si>
  <si>
    <t>max. EUR 43 mln</t>
  </si>
  <si>
    <t>Art. 25 AGVV</t>
  </si>
  <si>
    <t>Art. 26 AGVV</t>
  </si>
  <si>
    <t>Art. 27 AGVV</t>
  </si>
  <si>
    <t>Economische Activiteit</t>
  </si>
  <si>
    <t>Ja</t>
  </si>
  <si>
    <t>Nee</t>
  </si>
  <si>
    <t>Groot</t>
  </si>
  <si>
    <t>&gt;250</t>
  </si>
  <si>
    <t>max. EUR</t>
  </si>
  <si>
    <t>max. EUR 43 mln+</t>
  </si>
  <si>
    <t>Onderzoekstype</t>
  </si>
  <si>
    <t>Subsidie op basis van:</t>
  </si>
  <si>
    <t>Daadwerkelijke samenwerking</t>
  </si>
  <si>
    <t>Kennisdisseminatie</t>
  </si>
  <si>
    <t>Steungebieden artikel 107, lid 3, punt c</t>
  </si>
  <si>
    <t>Steungebieden artikel 107, lid 3, punt a</t>
  </si>
  <si>
    <t>Artikel</t>
  </si>
  <si>
    <t>Artikel 25 AGVV</t>
  </si>
  <si>
    <t>Artikel 27 AGVV</t>
  </si>
  <si>
    <t>Subtotaal subsidiabele projectkosten</t>
  </si>
  <si>
    <t>Subsidie o.b.v. projectkosten</t>
  </si>
  <si>
    <t>Additionele opslag:</t>
  </si>
  <si>
    <t>Van toepassing op onderzoekstype</t>
  </si>
  <si>
    <t xml:space="preserve">Totale kosten </t>
  </si>
  <si>
    <t>6. bijdragen van  eigen instelling en derden</t>
  </si>
  <si>
    <t>Subsidiabele projectkosten</t>
  </si>
  <si>
    <t>Subsidie</t>
  </si>
  <si>
    <t>Opslag o.b.v. AGVV artikel</t>
  </si>
  <si>
    <t>NFU</t>
  </si>
  <si>
    <t>VSNU</t>
  </si>
  <si>
    <t>Promovendi</t>
  </si>
  <si>
    <t>Sr. Wetensch. Medewerker</t>
  </si>
  <si>
    <t>NWP MBO</t>
  </si>
  <si>
    <t>NWP HBO</t>
  </si>
  <si>
    <t>NWP Universitair</t>
  </si>
  <si>
    <t>PostDoc</t>
  </si>
  <si>
    <t>(Arts)onderzoeker</t>
  </si>
  <si>
    <t>Tabel</t>
  </si>
  <si>
    <t>NWP universitair</t>
  </si>
  <si>
    <t>Tabel2</t>
  </si>
  <si>
    <t>UMC</t>
  </si>
  <si>
    <t>Universiteit</t>
  </si>
  <si>
    <t>Format voor wetenschappelijke instellingen</t>
  </si>
  <si>
    <t>Dossiernummer Project:</t>
  </si>
  <si>
    <t>Titel Project:</t>
  </si>
  <si>
    <t>Aantal maanden looptijd Project:</t>
  </si>
  <si>
    <t xml:space="preserve">Alvorens u deze begroting invult, verzoeken wij u kennis te nemen van de Subsidievoorwaarden ZonMw per 1 juli 2013 en bekostigingsbesluit wetenschappelijke instellingen. </t>
  </si>
  <si>
    <t xml:space="preserve">De geldende tabelbedragen zijn eveneens te vinden op de website van ZonMw:  </t>
  </si>
  <si>
    <r>
      <t xml:space="preserve">Er is een onderscheid tussen VSNU instellingen (o.a. Universiteiten) en NFU instellingen (o.a. UMC's). Voor </t>
    </r>
    <r>
      <rPr>
        <b/>
        <i/>
        <sz val="10"/>
        <rFont val="Arial"/>
        <family val="2"/>
      </rPr>
      <t>VSNU</t>
    </r>
    <r>
      <rPr>
        <i/>
        <sz val="10"/>
        <rFont val="Arial"/>
        <family val="2"/>
      </rPr>
      <t xml:space="preserve"> instellingen gelden de volgende functies: 
Promovendi, Senior wetenschappelijk medewerker, Niet-wetenschappelijk personeel MBO, Niet-wetenschappelijk personeel HBO en Niet-wetenschappelijk personeel Academisch. </t>
    </r>
  </si>
  <si>
    <r>
      <t xml:space="preserve">Voor </t>
    </r>
    <r>
      <rPr>
        <b/>
        <i/>
        <sz val="10"/>
        <rFont val="Arial"/>
        <family val="2"/>
      </rPr>
      <t>NFU</t>
    </r>
    <r>
      <rPr>
        <i/>
        <sz val="10"/>
        <rFont val="Arial"/>
        <family val="2"/>
      </rPr>
      <t xml:space="preserve"> instellingen gelden de volgende functies: Promovendi, PostDoc, (Arts)onderzoeker, Niet-Wetenschappelijk medewerker MBO, Niet-wetenschappelijk medewerker HBO en Niet-wetenschappelijk medewerker Academisch. </t>
    </r>
  </si>
  <si>
    <t>1. Personeel</t>
  </si>
  <si>
    <t xml:space="preserve">Soort aanstelling/functie </t>
  </si>
  <si>
    <t>Werkzaamheden 
(in steekwoorden)</t>
  </si>
  <si>
    <r>
      <t xml:space="preserve">Tabelbedrag
</t>
    </r>
    <r>
      <rPr>
        <i/>
        <sz val="8"/>
        <rFont val="Arial"/>
        <family val="2"/>
      </rPr>
      <t xml:space="preserve">(bij "afrekening indien
 aantal maanden") </t>
    </r>
  </si>
  <si>
    <t>Fte (%)</t>
  </si>
  <si>
    <r>
      <t>Totaal</t>
    </r>
    <r>
      <rPr>
        <b/>
        <sz val="8"/>
        <rFont val="Arial"/>
        <family val="2"/>
      </rPr>
      <t xml:space="preserve"> </t>
    </r>
    <r>
      <rPr>
        <b/>
        <sz val="10"/>
        <rFont val="Arial"/>
        <family val="2"/>
      </rPr>
      <t>(€)</t>
    </r>
  </si>
  <si>
    <t xml:space="preserve">2. Persoonsgebonden benchfee (per aanstelling van wetenschappelijk personeel conform art.2.2 van het bekostigingsbesluit) </t>
  </si>
  <si>
    <t>3. Materieel, Apparatuur, Verbruiksgoederen gespecificeerd (conform art.2.3 van het bekostigingsbesluit)</t>
  </si>
  <si>
    <t>5. Bijdragen van eigen instelling en derden</t>
  </si>
  <si>
    <t xml:space="preserve">ZonMw budget </t>
  </si>
  <si>
    <t>2. Persoonsgebonden benchfee (per aanstelling cf. Subsidievoorwaarden)</t>
  </si>
  <si>
    <t>3. Materieel, Apparatuur, Verbruiksgoederen (gespecificeerd)</t>
  </si>
  <si>
    <t>5. Bijdragen van eigen instelling c.q. derden</t>
  </si>
  <si>
    <t>Gelieve de begroting in pdf op te slaan en te ondertekenen.</t>
  </si>
  <si>
    <t>BEGROTING ONDERZOEKSORGANISATIE</t>
  </si>
  <si>
    <t>SUBTOTAAL SUBSIDIABELE KOSTEN ONDERZOEKSORGANISATIE</t>
  </si>
  <si>
    <t xml:space="preserve">TOTAAL Aan te vragen subsidie bij ZonMw </t>
  </si>
  <si>
    <t xml:space="preserve">Selecteer vervolgens per deelnemer het organisatietype uit het dropdown-menu. De criteria voor de keuze “klein”, “middelgroot” of “groot” zijn te baseren op criteria van de Europese Commissie. </t>
  </si>
  <si>
    <t>Vul hiervoor de EU SME Self Assesment Wizard in (zie subsidieoproep)</t>
  </si>
  <si>
    <t>Voor onderzoeksorganisaties, UMC's of Universiteiten dient het tabblad "begr_onderzoeksorg" ingevuld te worden</t>
  </si>
  <si>
    <t>N</t>
  </si>
  <si>
    <t>Overige Onderzoeksorganisatie</t>
  </si>
  <si>
    <t>Niet van toepassing</t>
  </si>
  <si>
    <t>Onderzoeksorganisatie</t>
  </si>
  <si>
    <t>TOTALE KOSTEN ONDERZOEKSORGANISATIE</t>
  </si>
  <si>
    <t xml:space="preserve">Het gespecificeerde bedrag bij “Totaal Aan te vragen subsidie bij ZonMw” op het tabblad "projectegroting" </t>
  </si>
  <si>
    <t>moeten alle opgevoerde kosten van de tabbladen "Projectbegroting" en "begr_onderzoeksorg" bevatten,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</si>
</sst>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44" formatCode="_ &quot;€&quot;\ * #,##0.00_ ;_ &quot;€&quot;\ * \-#,##0.00_ ;_ &quot;€&quot;\ * &quot;-&quot;??_ ;_ @_ "/>
    <numFmt numFmtId="43" formatCode="_ * #,##0.00_ ;_ * \-#,##0.00_ ;_ * &quot;-&quot;??_ ;_ @_ "/>
    <numFmt numFmtId="164" formatCode="_-* #,##0.00_-;_-* #,##0.00\-;_-* &quot;-&quot;??_-;_-@_-"/>
    <numFmt numFmtId="165" formatCode="[$€-2]\ #,##0_-"/>
    <numFmt numFmtId="166" formatCode="_-[$€-2]\ * #,##0_-;_-[$€-2]\ * #,##0\-;_-[$€-2]\ * &quot;-&quot;_-;_-@_-"/>
    <numFmt numFmtId="167" formatCode="[$€-2]\ #,##0.00_-"/>
    <numFmt numFmtId="168" formatCode="&quot;€&quot;\ #,##0"/>
    <numFmt numFmtId="169" formatCode="[$€-2]\ #,##0;[$€-2]\ \-#,##0"/>
    <numFmt numFmtId="170" formatCode="&quot;€&quot;\ #,##0.00"/>
    <numFmt numFmtId="171" formatCode="0.000%"/>
    <numFmt numFmtId="172" formatCode="_-[$€-2]\ * #,##0.00_-;_-[$€-2]\ * #,##0.00\-;_-[$€-2]\ * &quot;-&quot;??_-;_-@_-"/>
  </numFmts>
  <fonts count="65"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b/>
      <sz val="10"/>
      <name val="Arial"/>
      <family val="2"/>
    </font>
    <font>
      <sz val="10"/>
      <name val="Arial"/>
      <family val="2"/>
    </font>
    <font>
      <b/>
      <sz val="10"/>
      <name val="Arial"/>
      <family val="2"/>
    </font>
    <font>
      <b/>
      <u/>
      <sz val="10"/>
      <name val="Arial"/>
      <family val="2"/>
    </font>
    <font>
      <sz val="10"/>
      <name val="Arial"/>
      <family val="2"/>
    </font>
    <font>
      <b/>
      <sz val="10"/>
      <color theme="1"/>
      <name val="Arial"/>
      <family val="2"/>
    </font>
    <font>
      <sz val="10"/>
      <color theme="1"/>
      <name val="Arial"/>
      <family val="2"/>
    </font>
    <font>
      <sz val="7"/>
      <color theme="1"/>
      <name val="Times New Roman"/>
      <family val="1"/>
    </font>
    <font>
      <sz val="8"/>
      <color theme="1"/>
      <name val="Arial"/>
      <family val="2"/>
    </font>
    <font>
      <u/>
      <sz val="10"/>
      <color theme="1"/>
      <name val="Arial"/>
      <family val="2"/>
    </font>
    <font>
      <sz val="10"/>
      <color theme="1"/>
      <name val="Times New Roman"/>
      <family val="1"/>
    </font>
    <font>
      <vertAlign val="superscript"/>
      <sz val="10"/>
      <color theme="1"/>
      <name val="Arial"/>
      <family val="2"/>
    </font>
    <font>
      <b/>
      <sz val="14"/>
      <name val="Arial"/>
      <family val="2"/>
    </font>
    <font>
      <u/>
      <sz val="11"/>
      <color theme="10"/>
      <name val="Calibri"/>
      <family val="2"/>
    </font>
    <font>
      <u/>
      <sz val="10"/>
      <color theme="10"/>
      <name val="Arial"/>
      <family val="2"/>
    </font>
    <font>
      <i/>
      <sz val="10"/>
      <name val="Arial"/>
      <family val="2"/>
    </font>
    <font>
      <b/>
      <u/>
      <sz val="10"/>
      <color theme="1"/>
      <name val="Arial"/>
      <family val="2"/>
    </font>
    <font>
      <sz val="11"/>
      <color theme="1"/>
      <name val="Calibri"/>
      <family val="2"/>
      <scheme val="minor"/>
    </font>
    <font>
      <b/>
      <sz val="20"/>
      <color theme="1"/>
      <name val="Arial"/>
      <family val="2"/>
    </font>
    <font>
      <sz val="11"/>
      <color theme="1"/>
      <name val="Arial"/>
      <family val="2"/>
    </font>
    <font>
      <sz val="10"/>
      <name val="Arial"/>
      <family val="2"/>
    </font>
    <font>
      <sz val="14"/>
      <color theme="1"/>
      <name val="Arial"/>
      <family val="2"/>
    </font>
    <font>
      <sz val="12"/>
      <color theme="1"/>
      <name val="Arial"/>
      <family val="2"/>
    </font>
    <font>
      <i/>
      <sz val="12"/>
      <color theme="1"/>
      <name val="Arial"/>
      <family val="2"/>
    </font>
    <font>
      <b/>
      <i/>
      <sz val="10"/>
      <color theme="1"/>
      <name val="Arial"/>
      <family val="2"/>
    </font>
    <font>
      <b/>
      <sz val="11"/>
      <color theme="1"/>
      <name val="Calibri"/>
      <family val="2"/>
      <scheme val="minor"/>
    </font>
    <font>
      <sz val="11"/>
      <color theme="0"/>
      <name val="Calibri"/>
      <family val="2"/>
      <scheme val="minor"/>
    </font>
    <font>
      <i/>
      <sz val="10"/>
      <name val="Calibri"/>
      <family val="2"/>
      <scheme val="minor"/>
    </font>
    <font>
      <sz val="11"/>
      <name val="Calibri"/>
      <family val="2"/>
      <scheme val="minor"/>
    </font>
    <font>
      <b/>
      <sz val="11"/>
      <name val="Calibri"/>
      <family val="2"/>
      <scheme val="minor"/>
    </font>
    <font>
      <sz val="11"/>
      <color theme="8"/>
      <name val="Calibri"/>
      <family val="2"/>
      <scheme val="minor"/>
    </font>
    <font>
      <u/>
      <sz val="11"/>
      <color theme="1"/>
      <name val="Calibri"/>
      <family val="2"/>
      <scheme val="minor"/>
    </font>
    <font>
      <sz val="11"/>
      <color indexed="10"/>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8"/>
      <name val="Calibri"/>
      <family val="2"/>
      <scheme val="minor"/>
    </font>
    <font>
      <sz val="10"/>
      <name val="Calibri"/>
      <family val="2"/>
      <scheme val="minor"/>
    </font>
    <font>
      <u/>
      <sz val="11"/>
      <name val="Calibri"/>
      <family val="2"/>
      <scheme val="minor"/>
    </font>
    <font>
      <b/>
      <i/>
      <sz val="10"/>
      <color theme="0"/>
      <name val="Calibri"/>
      <family val="2"/>
      <scheme val="minor"/>
    </font>
    <font>
      <i/>
      <sz val="10"/>
      <color theme="0"/>
      <name val="Calibri"/>
      <family val="2"/>
      <scheme val="minor"/>
    </font>
    <font>
      <sz val="10"/>
      <color theme="0"/>
      <name val="Calibri"/>
      <family val="2"/>
      <scheme val="minor"/>
    </font>
    <font>
      <i/>
      <sz val="11"/>
      <color theme="1"/>
      <name val="Calibri"/>
      <family val="2"/>
      <scheme val="minor"/>
    </font>
    <font>
      <b/>
      <i/>
      <sz val="11"/>
      <color theme="1"/>
      <name val="Calibri"/>
      <family val="2"/>
      <scheme val="minor"/>
    </font>
    <font>
      <b/>
      <sz val="9"/>
      <color theme="1"/>
      <name val="Verdana"/>
      <family val="2"/>
    </font>
    <font>
      <sz val="9"/>
      <color theme="1"/>
      <name val="Verdana"/>
      <family val="2"/>
    </font>
    <font>
      <b/>
      <sz val="13"/>
      <color theme="1"/>
      <name val="Verdana"/>
      <family val="2"/>
    </font>
    <font>
      <b/>
      <sz val="16"/>
      <color theme="1"/>
      <name val="Calibri"/>
      <family val="2"/>
      <scheme val="minor"/>
    </font>
    <font>
      <b/>
      <sz val="16"/>
      <name val="Arial"/>
      <family val="2"/>
    </font>
    <font>
      <b/>
      <sz val="16"/>
      <color rgb="FFFF0000"/>
      <name val="Calibri"/>
      <family val="2"/>
      <scheme val="minor"/>
    </font>
    <font>
      <b/>
      <sz val="16"/>
      <name val="Calibri"/>
      <family val="2"/>
      <scheme val="minor"/>
    </font>
    <font>
      <b/>
      <sz val="9"/>
      <name val="Arial"/>
      <family val="2"/>
    </font>
    <font>
      <sz val="11"/>
      <color rgb="FFFFFFFF"/>
      <name val="Calibri"/>
      <family val="2"/>
      <scheme val="minor"/>
    </font>
    <font>
      <sz val="10"/>
      <name val="Arial"/>
    </font>
    <font>
      <u/>
      <sz val="10"/>
      <color indexed="12"/>
      <name val="Arial"/>
    </font>
    <font>
      <u/>
      <sz val="10"/>
      <color indexed="12"/>
      <name val="Arial"/>
      <family val="2"/>
    </font>
    <font>
      <b/>
      <i/>
      <sz val="10"/>
      <name val="Arial"/>
      <family val="2"/>
    </font>
    <font>
      <i/>
      <sz val="8"/>
      <name val="Arial"/>
      <family val="2"/>
    </font>
    <font>
      <b/>
      <sz val="8"/>
      <name val="Arial"/>
      <family val="2"/>
    </font>
  </fonts>
  <fills count="14">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39997558519241921"/>
        <bgColor indexed="65"/>
      </patternFill>
    </fill>
    <fill>
      <patternFill patternType="solid">
        <fgColor theme="5" tint="0.39997558519241921"/>
        <bgColor indexed="65"/>
      </patternFill>
    </fill>
    <fill>
      <patternFill patternType="solid">
        <fgColor indexed="9"/>
        <bgColor indexed="64"/>
      </patternFill>
    </fill>
    <fill>
      <patternFill patternType="solid">
        <fgColor theme="9"/>
        <bgColor indexed="64"/>
      </patternFill>
    </fill>
    <fill>
      <patternFill patternType="solid">
        <fgColor theme="9" tint="0.39997558519241921"/>
        <bgColor indexed="64"/>
      </patternFill>
    </fill>
    <fill>
      <patternFill patternType="solid">
        <fgColor rgb="FFFFFFFF"/>
        <bgColor indexed="64"/>
      </patternFill>
    </fill>
    <fill>
      <patternFill patternType="solid">
        <fgColor rgb="FFFFFF00"/>
        <bgColor indexed="64"/>
      </patternFill>
    </fill>
    <fill>
      <patternFill patternType="solid">
        <fgColor indexed="43"/>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rgb="FFF8F8F8"/>
      </left>
      <right style="thin">
        <color rgb="FFF8F8F8"/>
      </right>
      <top style="thin">
        <color rgb="FFF8F8F8"/>
      </top>
      <bottom style="thin">
        <color rgb="FFF8F8F8"/>
      </bottom>
      <diagonal/>
    </border>
    <border>
      <left/>
      <right style="thin">
        <color rgb="FFF8F8F8"/>
      </right>
      <top style="thin">
        <color rgb="FFF8F8F8"/>
      </top>
      <bottom style="thin">
        <color rgb="FFF8F8F8"/>
      </bottom>
      <diagonal/>
    </border>
    <border>
      <left/>
      <right/>
      <top style="thin">
        <color rgb="FFF8F8F8"/>
      </top>
      <bottom style="thin">
        <color rgb="FFF8F8F8"/>
      </bottom>
      <diagonal/>
    </border>
    <border>
      <left style="thin">
        <color rgb="FFF8F8F8"/>
      </left>
      <right/>
      <top style="thin">
        <color rgb="FFF8F8F8"/>
      </top>
      <bottom style="thin">
        <color rgb="FFF8F8F8"/>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style="thin">
        <color theme="0" tint="-4.9989318521683403E-2"/>
      </top>
      <bottom style="thin">
        <color indexed="64"/>
      </bottom>
      <diagonal/>
    </border>
    <border>
      <left/>
      <right style="thin">
        <color theme="0" tint="-4.9989318521683403E-2"/>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rgb="FFF8F8F8"/>
      </left>
      <right style="thin">
        <color rgb="FFF8F8F8"/>
      </right>
      <top/>
      <bottom style="thin">
        <color rgb="FFF8F8F8"/>
      </bottom>
      <diagonal/>
    </border>
    <border>
      <left style="thin">
        <color rgb="FFF8F8F8"/>
      </left>
      <right style="thin">
        <color rgb="FFF8F8F8"/>
      </right>
      <top style="thin">
        <color rgb="FFF8F8F8"/>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s>
  <cellStyleXfs count="22">
    <xf numFmtId="0" fontId="0" fillId="0" borderId="0"/>
    <xf numFmtId="0" fontId="5" fillId="0" borderId="0"/>
    <xf numFmtId="164" fontId="5" fillId="0" borderId="0" applyFont="0" applyFill="0" applyBorder="0" applyAlignment="0" applyProtection="0"/>
    <xf numFmtId="0" fontId="7" fillId="0" borderId="0"/>
    <xf numFmtId="164" fontId="7" fillId="0" borderId="0" applyFont="0" applyFill="0" applyBorder="0" applyAlignment="0" applyProtection="0"/>
    <xf numFmtId="0" fontId="10" fillId="0" borderId="0"/>
    <xf numFmtId="164" fontId="10" fillId="0" borderId="0" applyFont="0" applyFill="0" applyBorder="0" applyAlignment="0" applyProtection="0"/>
    <xf numFmtId="0" fontId="19" fillId="0" borderId="0" applyNumberFormat="0" applyFill="0" applyBorder="0" applyAlignment="0" applyProtection="0">
      <alignment vertical="top"/>
      <protection locked="0"/>
    </xf>
    <xf numFmtId="0" fontId="23" fillId="0" borderId="0"/>
    <xf numFmtId="0" fontId="26" fillId="0" borderId="0"/>
    <xf numFmtId="0" fontId="5" fillId="0" borderId="0"/>
    <xf numFmtId="43" fontId="23" fillId="0" borderId="0" applyFont="0" applyFill="0" applyBorder="0" applyAlignment="0" applyProtection="0"/>
    <xf numFmtId="9" fontId="26" fillId="0" borderId="0" applyFont="0" applyFill="0" applyBorder="0" applyAlignment="0" applyProtection="0"/>
    <xf numFmtId="9" fontId="23" fillId="0" borderId="0" applyFont="0" applyFill="0" applyBorder="0" applyAlignment="0" applyProtection="0"/>
    <xf numFmtId="0" fontId="4" fillId="0" borderId="0"/>
    <xf numFmtId="0" fontId="20" fillId="0" borderId="0" applyNumberFormat="0" applyFill="0" applyBorder="0" applyAlignment="0" applyProtection="0"/>
    <xf numFmtId="44" fontId="23" fillId="0" borderId="0" applyFont="0" applyFill="0" applyBorder="0" applyAlignment="0" applyProtection="0"/>
    <xf numFmtId="0" fontId="23" fillId="6" borderId="0" applyNumberFormat="0" applyBorder="0" applyAlignment="0" applyProtection="0"/>
    <xf numFmtId="0" fontId="23" fillId="7" borderId="0" applyNumberFormat="0" applyBorder="0" applyAlignment="0" applyProtection="0"/>
    <xf numFmtId="0" fontId="59" fillId="0" borderId="0"/>
    <xf numFmtId="0" fontId="60" fillId="0" borderId="0" applyNumberFormat="0" applyFill="0" applyBorder="0" applyAlignment="0" applyProtection="0">
      <alignment vertical="top"/>
      <protection locked="0"/>
    </xf>
    <xf numFmtId="0" fontId="1" fillId="0" borderId="0"/>
  </cellStyleXfs>
  <cellXfs count="669">
    <xf numFmtId="0" fontId="0" fillId="0" borderId="0" xfId="0"/>
    <xf numFmtId="0" fontId="0" fillId="3" borderId="7" xfId="0" applyFill="1" applyBorder="1"/>
    <xf numFmtId="0" fontId="7" fillId="2" borderId="1" xfId="3" applyFill="1" applyBorder="1" applyProtection="1">
      <protection locked="0"/>
    </xf>
    <xf numFmtId="168" fontId="7" fillId="2" borderId="1" xfId="3" applyNumberFormat="1" applyFill="1" applyBorder="1" applyProtection="1">
      <protection locked="0"/>
    </xf>
    <xf numFmtId="9" fontId="7" fillId="2" borderId="1" xfId="3" applyNumberFormat="1" applyFill="1" applyBorder="1" applyAlignment="1" applyProtection="1">
      <alignment horizontal="right"/>
      <protection locked="0"/>
    </xf>
    <xf numFmtId="1" fontId="7" fillId="2" borderId="13" xfId="3" applyNumberFormat="1" applyFill="1" applyBorder="1" applyAlignment="1" applyProtection="1">
      <alignment horizontal="right"/>
      <protection locked="0"/>
    </xf>
    <xf numFmtId="9" fontId="7" fillId="2" borderId="7" xfId="3" applyNumberFormat="1" applyFill="1" applyBorder="1" applyAlignment="1" applyProtection="1">
      <alignment horizontal="center"/>
      <protection locked="0"/>
    </xf>
    <xf numFmtId="9" fontId="7" fillId="2" borderId="1" xfId="3" applyNumberFormat="1" applyFill="1" applyBorder="1" applyAlignment="1" applyProtection="1">
      <alignment horizontal="center"/>
      <protection locked="0"/>
    </xf>
    <xf numFmtId="3" fontId="7" fillId="2" borderId="1" xfId="3" applyNumberFormat="1" applyFill="1" applyBorder="1" applyProtection="1">
      <protection locked="0"/>
    </xf>
    <xf numFmtId="0" fontId="7" fillId="2" borderId="1" xfId="3" applyFill="1" applyBorder="1" applyAlignment="1" applyProtection="1">
      <alignment horizontal="right"/>
      <protection locked="0"/>
    </xf>
    <xf numFmtId="168" fontId="12" fillId="2" borderId="1" xfId="0" applyNumberFormat="1" applyFont="1" applyFill="1" applyBorder="1" applyProtection="1">
      <protection locked="0"/>
    </xf>
    <xf numFmtId="0" fontId="11" fillId="3" borderId="5" xfId="0" applyFont="1" applyFill="1" applyBorder="1"/>
    <xf numFmtId="0" fontId="12" fillId="3" borderId="2" xfId="0" applyFont="1" applyFill="1" applyBorder="1"/>
    <xf numFmtId="0" fontId="12" fillId="3" borderId="2" xfId="0" applyFont="1" applyFill="1" applyBorder="1" applyAlignment="1">
      <alignment horizontal="left" indent="3"/>
    </xf>
    <xf numFmtId="0" fontId="15" fillId="3" borderId="2" xfId="0" applyFont="1" applyFill="1" applyBorder="1"/>
    <xf numFmtId="0" fontId="16" fillId="3" borderId="2" xfId="0" applyFont="1" applyFill="1" applyBorder="1" applyAlignment="1">
      <alignment horizontal="left" wrapText="1" indent="2"/>
    </xf>
    <xf numFmtId="0" fontId="12" fillId="3" borderId="2" xfId="0" applyFont="1" applyFill="1" applyBorder="1" applyAlignment="1">
      <alignment wrapText="1"/>
    </xf>
    <xf numFmtId="0" fontId="0" fillId="3" borderId="7" xfId="0" applyFill="1" applyBorder="1" applyAlignment="1">
      <alignment wrapText="1"/>
    </xf>
    <xf numFmtId="0" fontId="15" fillId="3" borderId="5" xfId="0" applyFont="1" applyFill="1" applyBorder="1"/>
    <xf numFmtId="0" fontId="12" fillId="3" borderId="7" xfId="0" applyFont="1" applyFill="1" applyBorder="1"/>
    <xf numFmtId="0" fontId="7" fillId="2" borderId="16" xfId="3" applyFill="1" applyBorder="1" applyProtection="1">
      <protection locked="0"/>
    </xf>
    <xf numFmtId="168" fontId="7" fillId="2" borderId="16" xfId="3" applyNumberFormat="1" applyFill="1" applyBorder="1" applyProtection="1">
      <protection locked="0"/>
    </xf>
    <xf numFmtId="9" fontId="7" fillId="2" borderId="16" xfId="3" applyNumberFormat="1" applyFill="1" applyBorder="1" applyAlignment="1" applyProtection="1">
      <alignment horizontal="right"/>
      <protection locked="0"/>
    </xf>
    <xf numFmtId="1" fontId="7" fillId="2" borderId="18" xfId="3" applyNumberFormat="1" applyFill="1" applyBorder="1" applyAlignment="1" applyProtection="1">
      <alignment horizontal="right"/>
      <protection locked="0"/>
    </xf>
    <xf numFmtId="9" fontId="7" fillId="2" borderId="16" xfId="3" applyNumberFormat="1" applyFill="1" applyBorder="1" applyAlignment="1" applyProtection="1">
      <alignment horizontal="center"/>
      <protection locked="0"/>
    </xf>
    <xf numFmtId="0" fontId="12" fillId="2" borderId="1" xfId="0" applyFont="1" applyFill="1" applyBorder="1" applyAlignment="1" applyProtection="1">
      <alignment horizontal="left" vertical="center"/>
      <protection locked="0"/>
    </xf>
    <xf numFmtId="0" fontId="24" fillId="4" borderId="0" xfId="8" applyFont="1" applyFill="1" applyAlignment="1" applyProtection="1">
      <alignment horizontal="left" vertical="top"/>
      <protection hidden="1"/>
    </xf>
    <xf numFmtId="0" fontId="25" fillId="4" borderId="0" xfId="8" applyFont="1" applyFill="1" applyAlignment="1" applyProtection="1">
      <alignment horizontal="left" vertical="top"/>
      <protection hidden="1"/>
    </xf>
    <xf numFmtId="0" fontId="9" fillId="4" borderId="0" xfId="10" applyFont="1" applyFill="1" applyAlignment="1" applyProtection="1">
      <alignment horizontal="left" vertical="top"/>
      <protection hidden="1"/>
    </xf>
    <xf numFmtId="0" fontId="5" fillId="4" borderId="0" xfId="10" applyFill="1" applyAlignment="1" applyProtection="1">
      <alignment horizontal="left" vertical="top"/>
      <protection hidden="1"/>
    </xf>
    <xf numFmtId="0" fontId="5" fillId="4" borderId="27" xfId="10" applyFill="1" applyBorder="1" applyAlignment="1" applyProtection="1">
      <alignment horizontal="left" vertical="top"/>
      <protection hidden="1"/>
    </xf>
    <xf numFmtId="0" fontId="5" fillId="2" borderId="7" xfId="10" applyFill="1" applyBorder="1" applyAlignment="1" applyProtection="1">
      <alignment horizontal="left" vertical="top"/>
      <protection locked="0"/>
    </xf>
    <xf numFmtId="0" fontId="5" fillId="4" borderId="28" xfId="10" applyFill="1" applyBorder="1" applyAlignment="1" applyProtection="1">
      <alignment horizontal="left" vertical="top"/>
      <protection hidden="1"/>
    </xf>
    <xf numFmtId="9" fontId="5" fillId="4" borderId="1" xfId="12" applyFont="1" applyFill="1" applyBorder="1" applyAlignment="1" applyProtection="1">
      <alignment horizontal="center" vertical="top"/>
      <protection hidden="1"/>
    </xf>
    <xf numFmtId="0" fontId="5" fillId="4" borderId="29" xfId="10" applyFill="1" applyBorder="1" applyAlignment="1" applyProtection="1">
      <alignment horizontal="left" vertical="top"/>
      <protection hidden="1"/>
    </xf>
    <xf numFmtId="0" fontId="26" fillId="0" borderId="0" xfId="9" applyProtection="1">
      <protection hidden="1"/>
    </xf>
    <xf numFmtId="0" fontId="5" fillId="2" borderId="1" xfId="3" applyFont="1" applyFill="1" applyBorder="1" applyAlignment="1" applyProtection="1">
      <alignment horizontal="left"/>
      <protection locked="0"/>
    </xf>
    <xf numFmtId="0" fontId="7" fillId="2" borderId="5" xfId="3" applyFill="1" applyBorder="1" applyAlignment="1" applyProtection="1">
      <alignment horizontal="right"/>
      <protection locked="0"/>
    </xf>
    <xf numFmtId="168" fontId="12" fillId="2" borderId="5" xfId="0" applyNumberFormat="1" applyFont="1" applyFill="1" applyBorder="1" applyAlignment="1" applyProtection="1">
      <alignment vertical="center"/>
      <protection locked="0"/>
    </xf>
    <xf numFmtId="0" fontId="5" fillId="2" borderId="10" xfId="3" applyFont="1" applyFill="1" applyBorder="1" applyAlignment="1" applyProtection="1">
      <alignment vertical="center"/>
      <protection locked="0"/>
    </xf>
    <xf numFmtId="0" fontId="5" fillId="2" borderId="17" xfId="3" applyFont="1" applyFill="1" applyBorder="1" applyAlignment="1" applyProtection="1">
      <alignment vertical="center"/>
      <protection locked="0"/>
    </xf>
    <xf numFmtId="0" fontId="6" fillId="4" borderId="22" xfId="10" applyFont="1" applyFill="1" applyBorder="1" applyAlignment="1" applyProtection="1">
      <alignment horizontal="left" vertical="top" wrapText="1"/>
      <protection hidden="1"/>
    </xf>
    <xf numFmtId="0" fontId="6" fillId="4" borderId="25" xfId="10" applyFont="1" applyFill="1" applyBorder="1" applyAlignment="1" applyProtection="1">
      <alignment horizontal="left" vertical="top" wrapText="1"/>
      <protection hidden="1"/>
    </xf>
    <xf numFmtId="0" fontId="7" fillId="2" borderId="7" xfId="3" applyFill="1" applyBorder="1" applyAlignment="1" applyProtection="1">
      <alignment horizontal="right"/>
      <protection locked="0"/>
    </xf>
    <xf numFmtId="0" fontId="5" fillId="2" borderId="5" xfId="3" applyFont="1" applyFill="1" applyBorder="1" applyAlignment="1" applyProtection="1">
      <alignment vertical="center"/>
      <protection locked="0"/>
    </xf>
    <xf numFmtId="0" fontId="5" fillId="2" borderId="37" xfId="10" applyFill="1" applyBorder="1" applyAlignment="1" applyProtection="1">
      <alignment horizontal="left" vertical="top" wrapText="1"/>
      <protection locked="0"/>
    </xf>
    <xf numFmtId="0" fontId="5" fillId="2" borderId="39" xfId="10" applyFill="1" applyBorder="1" applyAlignment="1" applyProtection="1">
      <alignment horizontal="left" vertical="top"/>
      <protection locked="0"/>
    </xf>
    <xf numFmtId="0" fontId="5" fillId="2" borderId="40" xfId="10" applyFill="1" applyBorder="1" applyAlignment="1" applyProtection="1">
      <alignment horizontal="left" vertical="top"/>
      <protection locked="0"/>
    </xf>
    <xf numFmtId="0" fontId="5" fillId="2" borderId="16" xfId="3" applyFont="1" applyFill="1" applyBorder="1" applyAlignment="1" applyProtection="1">
      <alignment vertical="center"/>
      <protection locked="0"/>
    </xf>
    <xf numFmtId="0" fontId="5" fillId="2" borderId="16" xfId="3" applyFont="1" applyFill="1" applyBorder="1" applyAlignment="1" applyProtection="1">
      <alignment horizontal="left"/>
      <protection locked="0"/>
    </xf>
    <xf numFmtId="3" fontId="7" fillId="2" borderId="16" xfId="3" applyNumberFormat="1" applyFill="1" applyBorder="1" applyProtection="1">
      <protection locked="0"/>
    </xf>
    <xf numFmtId="0" fontId="7" fillId="2" borderId="16" xfId="3" applyFill="1" applyBorder="1" applyAlignment="1" applyProtection="1">
      <alignment horizontal="right"/>
      <protection locked="0"/>
    </xf>
    <xf numFmtId="0" fontId="5" fillId="2" borderId="6" xfId="3" applyFont="1" applyFill="1" applyBorder="1" applyAlignment="1" applyProtection="1">
      <alignment vertical="center"/>
      <protection locked="0"/>
    </xf>
    <xf numFmtId="3" fontId="7" fillId="2" borderId="7" xfId="3" applyNumberFormat="1" applyFill="1" applyBorder="1" applyProtection="1">
      <protection locked="0"/>
    </xf>
    <xf numFmtId="0" fontId="7" fillId="2" borderId="7" xfId="3" applyFill="1" applyBorder="1" applyProtection="1">
      <protection locked="0"/>
    </xf>
    <xf numFmtId="168" fontId="7" fillId="2" borderId="7" xfId="3" applyNumberFormat="1" applyFill="1" applyBorder="1" applyProtection="1">
      <protection locked="0"/>
    </xf>
    <xf numFmtId="9" fontId="7" fillId="2" borderId="7" xfId="3" applyNumberFormat="1" applyFill="1" applyBorder="1" applyAlignment="1" applyProtection="1">
      <alignment horizontal="right"/>
      <protection locked="0"/>
    </xf>
    <xf numFmtId="1" fontId="7" fillId="2" borderId="15" xfId="3" applyNumberFormat="1" applyFill="1" applyBorder="1" applyAlignment="1" applyProtection="1">
      <alignment horizontal="right"/>
      <protection locked="0"/>
    </xf>
    <xf numFmtId="0" fontId="5" fillId="2" borderId="7" xfId="3" applyFont="1" applyFill="1" applyBorder="1" applyAlignment="1" applyProtection="1">
      <alignment horizontal="left"/>
      <protection locked="0"/>
    </xf>
    <xf numFmtId="168" fontId="12" fillId="2" borderId="7" xfId="0" applyNumberFormat="1" applyFont="1" applyFill="1" applyBorder="1" applyProtection="1">
      <protection locked="0"/>
    </xf>
    <xf numFmtId="168" fontId="12" fillId="2" borderId="2" xfId="0" applyNumberFormat="1" applyFont="1" applyFill="1" applyBorder="1" applyAlignment="1" applyProtection="1">
      <alignment vertical="center"/>
      <protection locked="0"/>
    </xf>
    <xf numFmtId="168" fontId="12" fillId="2" borderId="5" xfId="0" applyNumberFormat="1" applyFont="1" applyFill="1" applyBorder="1" applyProtection="1">
      <protection locked="0"/>
    </xf>
    <xf numFmtId="0" fontId="5" fillId="2" borderId="2" xfId="3" applyFont="1" applyFill="1" applyBorder="1" applyAlignment="1" applyProtection="1">
      <alignment vertical="center"/>
      <protection locked="0"/>
    </xf>
    <xf numFmtId="0" fontId="27" fillId="0" borderId="0" xfId="14" applyFont="1" applyProtection="1">
      <protection hidden="1"/>
    </xf>
    <xf numFmtId="0" fontId="4" fillId="0" borderId="0" xfId="14" applyProtection="1">
      <protection hidden="1"/>
    </xf>
    <xf numFmtId="0" fontId="28" fillId="5" borderId="0" xfId="14" applyFont="1" applyFill="1" applyProtection="1">
      <protection hidden="1"/>
    </xf>
    <xf numFmtId="0" fontId="28" fillId="0" borderId="0" xfId="14" applyFont="1" applyProtection="1">
      <protection hidden="1"/>
    </xf>
    <xf numFmtId="0" fontId="29" fillId="0" borderId="0" xfId="14" applyFont="1" applyProtection="1">
      <protection hidden="1"/>
    </xf>
    <xf numFmtId="0" fontId="20" fillId="0" borderId="0" xfId="15" applyProtection="1">
      <protection hidden="1"/>
    </xf>
    <xf numFmtId="0" fontId="30" fillId="0" borderId="0" xfId="14" applyFont="1" applyProtection="1">
      <protection hidden="1"/>
    </xf>
    <xf numFmtId="0" fontId="3" fillId="0" borderId="0" xfId="14" applyFont="1" applyProtection="1">
      <protection hidden="1"/>
    </xf>
    <xf numFmtId="0" fontId="2" fillId="0" borderId="0" xfId="14" applyFont="1" applyProtection="1">
      <protection hidden="1"/>
    </xf>
    <xf numFmtId="44" fontId="5" fillId="4" borderId="7" xfId="16" applyFont="1" applyFill="1" applyBorder="1" applyAlignment="1" applyProtection="1">
      <alignment horizontal="left" vertical="top"/>
      <protection hidden="1"/>
    </xf>
    <xf numFmtId="169" fontId="5" fillId="2" borderId="7" xfId="3" applyNumberFormat="1" applyFont="1" applyFill="1" applyBorder="1" applyAlignment="1" applyProtection="1">
      <alignment horizontal="center"/>
      <protection locked="0"/>
    </xf>
    <xf numFmtId="169" fontId="5" fillId="2" borderId="1" xfId="3" applyNumberFormat="1" applyFont="1" applyFill="1" applyBorder="1" applyAlignment="1" applyProtection="1">
      <alignment horizontal="center"/>
      <protection locked="0"/>
    </xf>
    <xf numFmtId="169" fontId="5" fillId="2" borderId="5" xfId="3" applyNumberFormat="1" applyFont="1" applyFill="1" applyBorder="1" applyAlignment="1" applyProtection="1">
      <alignment horizontal="center"/>
      <protection locked="0"/>
    </xf>
    <xf numFmtId="169" fontId="7" fillId="2" borderId="7" xfId="3" applyNumberFormat="1" applyFill="1" applyBorder="1" applyAlignment="1" applyProtection="1">
      <alignment horizontal="center" vertical="center"/>
      <protection locked="0"/>
    </xf>
    <xf numFmtId="169" fontId="7" fillId="2" borderId="1" xfId="3" applyNumberFormat="1" applyFill="1" applyBorder="1" applyAlignment="1" applyProtection="1">
      <alignment horizontal="center" vertical="center"/>
      <protection locked="0"/>
    </xf>
    <xf numFmtId="169" fontId="7" fillId="2" borderId="5" xfId="3" applyNumberFormat="1" applyFill="1" applyBorder="1" applyAlignment="1" applyProtection="1">
      <alignment horizontal="center" vertical="center"/>
      <protection locked="0"/>
    </xf>
    <xf numFmtId="168" fontId="0" fillId="0" borderId="64" xfId="0" applyNumberFormat="1" applyBorder="1" applyAlignment="1">
      <alignment vertical="center"/>
    </xf>
    <xf numFmtId="168" fontId="0" fillId="0" borderId="64" xfId="0" applyNumberFormat="1" applyBorder="1" applyAlignment="1">
      <alignment horizontal="center" vertical="center"/>
    </xf>
    <xf numFmtId="168" fontId="33" fillId="0" borderId="64" xfId="0" applyNumberFormat="1" applyFont="1" applyBorder="1" applyAlignment="1">
      <alignment vertical="center"/>
    </xf>
    <xf numFmtId="168" fontId="34" fillId="0" borderId="64" xfId="13" applyNumberFormat="1" applyFont="1" applyBorder="1" applyAlignment="1">
      <alignment vertical="center"/>
    </xf>
    <xf numFmtId="9" fontId="34" fillId="0" borderId="64" xfId="13" applyFont="1" applyBorder="1" applyAlignment="1">
      <alignment vertical="center"/>
    </xf>
    <xf numFmtId="1" fontId="0" fillId="0" borderId="64" xfId="0" applyNumberFormat="1" applyBorder="1" applyAlignment="1">
      <alignment horizontal="right"/>
    </xf>
    <xf numFmtId="1" fontId="34" fillId="0" borderId="64" xfId="13" applyNumberFormat="1" applyFont="1" applyBorder="1" applyAlignment="1">
      <alignment horizontal="right"/>
    </xf>
    <xf numFmtId="1" fontId="34" fillId="8" borderId="64" xfId="0" applyNumberFormat="1" applyFont="1" applyFill="1" applyBorder="1" applyAlignment="1">
      <alignment horizontal="right"/>
    </xf>
    <xf numFmtId="1" fontId="34" fillId="0" borderId="64" xfId="0" applyNumberFormat="1" applyFont="1" applyBorder="1" applyAlignment="1">
      <alignment horizontal="right"/>
    </xf>
    <xf numFmtId="1" fontId="0" fillId="0" borderId="64" xfId="0" quotePrefix="1" applyNumberFormat="1" applyBorder="1" applyAlignment="1">
      <alignment horizontal="right"/>
    </xf>
    <xf numFmtId="168" fontId="0" fillId="0" borderId="64" xfId="0" quotePrefix="1" applyNumberFormat="1" applyBorder="1" applyAlignment="1">
      <alignment vertical="center"/>
    </xf>
    <xf numFmtId="168" fontId="31" fillId="0" borderId="64" xfId="0" applyNumberFormat="1" applyFont="1" applyBorder="1" applyAlignment="1">
      <alignment horizontal="right"/>
    </xf>
    <xf numFmtId="168" fontId="35" fillId="0" borderId="64" xfId="0" applyNumberFormat="1" applyFont="1" applyBorder="1" applyAlignment="1">
      <alignment horizontal="right"/>
    </xf>
    <xf numFmtId="168" fontId="34" fillId="8" borderId="64" xfId="0" applyNumberFormat="1" applyFont="1" applyFill="1" applyBorder="1" applyAlignment="1">
      <alignment horizontal="right"/>
    </xf>
    <xf numFmtId="168" fontId="35" fillId="8" borderId="64" xfId="0" applyNumberFormat="1" applyFont="1" applyFill="1" applyBorder="1" applyAlignment="1">
      <alignment horizontal="right"/>
    </xf>
    <xf numFmtId="168" fontId="34" fillId="0" borderId="64" xfId="0" applyNumberFormat="1" applyFont="1" applyBorder="1" applyAlignment="1">
      <alignment horizontal="right"/>
    </xf>
    <xf numFmtId="168" fontId="31" fillId="0" borderId="64" xfId="0" applyNumberFormat="1" applyFont="1" applyBorder="1" applyAlignment="1">
      <alignment vertical="center"/>
    </xf>
    <xf numFmtId="1" fontId="36" fillId="0" borderId="64" xfId="0" applyNumberFormat="1" applyFont="1" applyBorder="1" applyAlignment="1">
      <alignment horizontal="right"/>
    </xf>
    <xf numFmtId="168" fontId="0" fillId="3" borderId="64" xfId="0" applyNumberFormat="1" applyFill="1" applyBorder="1" applyAlignment="1">
      <alignment vertical="center"/>
    </xf>
    <xf numFmtId="1" fontId="0" fillId="3" borderId="64" xfId="0" applyNumberFormat="1" applyFill="1" applyBorder="1" applyAlignment="1">
      <alignment horizontal="right"/>
    </xf>
    <xf numFmtId="1" fontId="34" fillId="3" borderId="64" xfId="0" applyNumberFormat="1" applyFont="1" applyFill="1" applyBorder="1" applyAlignment="1">
      <alignment horizontal="right"/>
    </xf>
    <xf numFmtId="1" fontId="36" fillId="3" borderId="64" xfId="0" applyNumberFormat="1" applyFont="1" applyFill="1" applyBorder="1" applyAlignment="1">
      <alignment horizontal="right"/>
    </xf>
    <xf numFmtId="168" fontId="0" fillId="0" borderId="64" xfId="0" applyNumberFormat="1" applyBorder="1" applyAlignment="1">
      <alignment horizontal="right"/>
    </xf>
    <xf numFmtId="1" fontId="37" fillId="0" borderId="64" xfId="0" applyNumberFormat="1" applyFont="1" applyBorder="1" applyAlignment="1">
      <alignment horizontal="right"/>
    </xf>
    <xf numFmtId="168" fontId="37" fillId="0" borderId="64" xfId="0" applyNumberFormat="1" applyFont="1" applyBorder="1" applyAlignment="1">
      <alignment vertical="center"/>
    </xf>
    <xf numFmtId="168" fontId="34" fillId="8" borderId="64" xfId="0" applyNumberFormat="1" applyFont="1" applyFill="1" applyBorder="1" applyAlignment="1" applyProtection="1">
      <alignment horizontal="right"/>
      <protection locked="0"/>
    </xf>
    <xf numFmtId="1" fontId="38" fillId="0" borderId="64" xfId="0" applyNumberFormat="1" applyFont="1" applyBorder="1" applyAlignment="1">
      <alignment horizontal="right"/>
    </xf>
    <xf numFmtId="1" fontId="31" fillId="0" borderId="64" xfId="0" applyNumberFormat="1" applyFont="1" applyBorder="1" applyAlignment="1">
      <alignment horizontal="right"/>
    </xf>
    <xf numFmtId="1" fontId="35" fillId="0" borderId="64" xfId="0" applyNumberFormat="1" applyFont="1" applyBorder="1" applyAlignment="1">
      <alignment horizontal="right"/>
    </xf>
    <xf numFmtId="168" fontId="0" fillId="0" borderId="0" xfId="0" applyNumberFormat="1"/>
    <xf numFmtId="168" fontId="0" fillId="0" borderId="0" xfId="0" applyNumberFormat="1" applyAlignment="1">
      <alignment vertical="center"/>
    </xf>
    <xf numFmtId="168" fontId="39" fillId="0" borderId="64" xfId="0" applyNumberFormat="1" applyFont="1" applyBorder="1" applyAlignment="1">
      <alignment vertical="center"/>
    </xf>
    <xf numFmtId="168" fontId="41" fillId="9" borderId="64" xfId="0" applyNumberFormat="1" applyFont="1" applyFill="1" applyBorder="1" applyAlignment="1">
      <alignment horizontal="center" vertical="center"/>
    </xf>
    <xf numFmtId="168" fontId="40" fillId="0" borderId="64" xfId="0" applyNumberFormat="1" applyFont="1" applyBorder="1" applyAlignment="1">
      <alignment vertical="center"/>
    </xf>
    <xf numFmtId="168" fontId="43" fillId="0" borderId="64" xfId="0" quotePrefix="1" applyNumberFormat="1" applyFont="1" applyBorder="1" applyAlignment="1">
      <alignment vertical="center"/>
    </xf>
    <xf numFmtId="168" fontId="0" fillId="0" borderId="68" xfId="0" applyNumberFormat="1" applyBorder="1"/>
    <xf numFmtId="9" fontId="34" fillId="0" borderId="68" xfId="13" applyFont="1" applyBorder="1" applyAlignment="1">
      <alignment horizontal="center" vertical="center"/>
    </xf>
    <xf numFmtId="168" fontId="34" fillId="0" borderId="68" xfId="0" applyNumberFormat="1" applyFont="1" applyBorder="1"/>
    <xf numFmtId="168" fontId="34" fillId="0" borderId="68" xfId="0" applyNumberFormat="1" applyFont="1" applyBorder="1" applyAlignment="1">
      <alignment horizontal="center" vertical="center"/>
    </xf>
    <xf numFmtId="168" fontId="34" fillId="0" borderId="68" xfId="0" applyNumberFormat="1" applyFont="1" applyBorder="1" applyAlignment="1">
      <alignment horizontal="right" vertical="center"/>
    </xf>
    <xf numFmtId="168" fontId="0" fillId="0" borderId="68" xfId="0" applyNumberFormat="1" applyBorder="1" applyAlignment="1">
      <alignment horizontal="right"/>
    </xf>
    <xf numFmtId="1" fontId="35" fillId="0" borderId="69" xfId="0" applyNumberFormat="1" applyFont="1" applyBorder="1" applyAlignment="1">
      <alignment horizontal="right" vertical="center"/>
    </xf>
    <xf numFmtId="168" fontId="35" fillId="0" borderId="69" xfId="0" applyNumberFormat="1" applyFont="1" applyBorder="1"/>
    <xf numFmtId="1" fontId="35" fillId="0" borderId="70" xfId="0" applyNumberFormat="1" applyFont="1" applyBorder="1" applyAlignment="1">
      <alignment horizontal="right" vertical="center"/>
    </xf>
    <xf numFmtId="168" fontId="35" fillId="0" borderId="70" xfId="0" applyNumberFormat="1" applyFont="1" applyBorder="1"/>
    <xf numFmtId="168" fontId="35" fillId="0" borderId="68" xfId="0" applyNumberFormat="1" applyFont="1" applyBorder="1" applyAlignment="1">
      <alignment horizontal="right" vertical="center"/>
    </xf>
    <xf numFmtId="168" fontId="35" fillId="0" borderId="68" xfId="0" applyNumberFormat="1" applyFont="1" applyBorder="1"/>
    <xf numFmtId="1" fontId="0" fillId="0" borderId="68" xfId="0" applyNumberFormat="1" applyBorder="1" applyAlignment="1">
      <alignment horizontal="right"/>
    </xf>
    <xf numFmtId="1" fontId="36" fillId="0" borderId="68" xfId="0" applyNumberFormat="1" applyFont="1" applyBorder="1" applyAlignment="1">
      <alignment horizontal="right" vertical="center"/>
    </xf>
    <xf numFmtId="168" fontId="37" fillId="0" borderId="68" xfId="0" applyNumberFormat="1" applyFont="1" applyBorder="1"/>
    <xf numFmtId="1" fontId="34" fillId="0" borderId="68" xfId="0" applyNumberFormat="1" applyFont="1" applyBorder="1" applyAlignment="1">
      <alignment horizontal="right"/>
    </xf>
    <xf numFmtId="168" fontId="34" fillId="3" borderId="68" xfId="0" applyNumberFormat="1" applyFont="1" applyFill="1" applyBorder="1" applyAlignment="1">
      <alignment horizontal="right" vertical="center"/>
    </xf>
    <xf numFmtId="168" fontId="0" fillId="3" borderId="68" xfId="0" applyNumberFormat="1" applyFill="1" applyBorder="1"/>
    <xf numFmtId="168" fontId="0" fillId="0" borderId="68" xfId="0" applyNumberFormat="1" applyBorder="1" applyAlignment="1">
      <alignment horizontal="right" vertical="center"/>
    </xf>
    <xf numFmtId="168" fontId="44" fillId="0" borderId="68" xfId="0" applyNumberFormat="1" applyFont="1" applyBorder="1"/>
    <xf numFmtId="1" fontId="0" fillId="8" borderId="68" xfId="0" applyNumberFormat="1" applyFill="1" applyBorder="1" applyAlignment="1">
      <alignment horizontal="right"/>
    </xf>
    <xf numFmtId="168" fontId="31" fillId="9" borderId="68" xfId="17" applyNumberFormat="1" applyFont="1" applyFill="1" applyBorder="1" applyAlignment="1">
      <alignment horizontal="center" vertical="center"/>
    </xf>
    <xf numFmtId="168" fontId="41" fillId="0" borderId="68" xfId="0" applyNumberFormat="1" applyFont="1" applyBorder="1"/>
    <xf numFmtId="168" fontId="0" fillId="0" borderId="64" xfId="0" applyNumberFormat="1" applyBorder="1"/>
    <xf numFmtId="168" fontId="35" fillId="0" borderId="64" xfId="0" applyNumberFormat="1" applyFont="1" applyBorder="1"/>
    <xf numFmtId="168" fontId="35" fillId="0" borderId="64" xfId="0" applyNumberFormat="1" applyFont="1" applyBorder="1" applyAlignment="1">
      <alignment horizontal="right" vertical="center"/>
    </xf>
    <xf numFmtId="1" fontId="45" fillId="0" borderId="64" xfId="0" applyNumberFormat="1" applyFont="1" applyBorder="1" applyAlignment="1">
      <alignment horizontal="right" wrapText="1"/>
    </xf>
    <xf numFmtId="1" fontId="32" fillId="0" borderId="64" xfId="0" applyNumberFormat="1" applyFont="1" applyBorder="1" applyAlignment="1">
      <alignment horizontal="right"/>
    </xf>
    <xf numFmtId="1" fontId="32" fillId="0" borderId="64" xfId="0" applyNumberFormat="1" applyFont="1" applyBorder="1" applyAlignment="1">
      <alignment horizontal="right" wrapText="1"/>
    </xf>
    <xf numFmtId="168" fontId="32" fillId="0" borderId="64" xfId="0" applyNumberFormat="1" applyFont="1" applyBorder="1"/>
    <xf numFmtId="1" fontId="34" fillId="0" borderId="64" xfId="0" applyNumberFormat="1" applyFont="1" applyBorder="1" applyAlignment="1">
      <alignment horizontal="right" vertical="center"/>
    </xf>
    <xf numFmtId="1" fontId="46" fillId="0" borderId="64" xfId="0" applyNumberFormat="1" applyFont="1" applyBorder="1" applyAlignment="1">
      <alignment horizontal="right" wrapText="1"/>
    </xf>
    <xf numFmtId="1" fontId="47" fillId="0" borderId="64" xfId="0" applyNumberFormat="1" applyFont="1" applyBorder="1" applyAlignment="1">
      <alignment horizontal="right" wrapText="1"/>
    </xf>
    <xf numFmtId="168" fontId="34" fillId="0" borderId="64" xfId="0" applyNumberFormat="1" applyFont="1" applyBorder="1" applyAlignment="1">
      <alignment vertical="center"/>
    </xf>
    <xf numFmtId="1" fontId="0" fillId="0" borderId="74" xfId="0" applyNumberFormat="1" applyBorder="1" applyAlignment="1">
      <alignment horizontal="right"/>
    </xf>
    <xf numFmtId="1" fontId="43" fillId="0" borderId="74" xfId="0" applyNumberFormat="1" applyFont="1" applyBorder="1" applyAlignment="1">
      <alignment horizontal="right"/>
    </xf>
    <xf numFmtId="168" fontId="0" fillId="0" borderId="74" xfId="0" applyNumberFormat="1" applyBorder="1"/>
    <xf numFmtId="1" fontId="0" fillId="0" borderId="75" xfId="0" applyNumberFormat="1" applyBorder="1" applyAlignment="1">
      <alignment horizontal="right"/>
    </xf>
    <xf numFmtId="1" fontId="34" fillId="0" borderId="75" xfId="0" applyNumberFormat="1" applyFont="1" applyBorder="1" applyAlignment="1">
      <alignment horizontal="right"/>
    </xf>
    <xf numFmtId="168" fontId="0" fillId="0" borderId="75" xfId="0" applyNumberFormat="1" applyBorder="1"/>
    <xf numFmtId="168" fontId="31" fillId="0" borderId="64" xfId="0" applyNumberFormat="1" applyFont="1" applyBorder="1" applyAlignment="1">
      <alignment horizontal="right" vertical="center"/>
    </xf>
    <xf numFmtId="168" fontId="34" fillId="0" borderId="64" xfId="0" applyNumberFormat="1" applyFont="1" applyBorder="1" applyAlignment="1">
      <alignment horizontal="right" vertical="center"/>
    </xf>
    <xf numFmtId="168" fontId="31" fillId="0" borderId="64" xfId="0" applyNumberFormat="1" applyFont="1" applyBorder="1"/>
    <xf numFmtId="1" fontId="0" fillId="0" borderId="64" xfId="0" applyNumberFormat="1" applyBorder="1" applyAlignment="1">
      <alignment horizontal="right" vertical="center"/>
    </xf>
    <xf numFmtId="1" fontId="35" fillId="0" borderId="64" xfId="0" applyNumberFormat="1" applyFont="1" applyBorder="1" applyAlignment="1">
      <alignment horizontal="right" vertical="center"/>
    </xf>
    <xf numFmtId="1" fontId="34" fillId="8" borderId="64" xfId="0" applyNumberFormat="1" applyFont="1" applyFill="1" applyBorder="1" applyAlignment="1">
      <alignment horizontal="right" vertical="center"/>
    </xf>
    <xf numFmtId="1" fontId="36" fillId="0" borderId="64" xfId="0" applyNumberFormat="1" applyFont="1" applyBorder="1" applyAlignment="1">
      <alignment horizontal="right" vertical="center"/>
    </xf>
    <xf numFmtId="168" fontId="37" fillId="0" borderId="64" xfId="0" applyNumberFormat="1" applyFont="1" applyBorder="1"/>
    <xf numFmtId="168" fontId="31" fillId="0" borderId="64" xfId="0" applyNumberFormat="1" applyFont="1" applyBorder="1" applyAlignment="1">
      <alignment horizontal="center" vertical="center"/>
    </xf>
    <xf numFmtId="168" fontId="34" fillId="0" borderId="64" xfId="0" applyNumberFormat="1" applyFont="1" applyBorder="1"/>
    <xf numFmtId="168" fontId="34" fillId="0" borderId="64" xfId="0" applyNumberFormat="1" applyFont="1" applyBorder="1" applyAlignment="1">
      <alignment horizontal="center" vertical="center"/>
    </xf>
    <xf numFmtId="168" fontId="34" fillId="3" borderId="64" xfId="0" applyNumberFormat="1" applyFont="1" applyFill="1" applyBorder="1" applyAlignment="1">
      <alignment vertical="center"/>
    </xf>
    <xf numFmtId="168" fontId="0" fillId="3" borderId="64" xfId="0" applyNumberFormat="1" applyFill="1" applyBorder="1"/>
    <xf numFmtId="1" fontId="31" fillId="0" borderId="64" xfId="0" applyNumberFormat="1" applyFont="1" applyBorder="1" applyAlignment="1">
      <alignment horizontal="right" vertical="center"/>
    </xf>
    <xf numFmtId="1" fontId="35" fillId="8" borderId="64" xfId="0" applyNumberFormat="1" applyFont="1" applyFill="1" applyBorder="1" applyAlignment="1">
      <alignment horizontal="right" vertical="center"/>
    </xf>
    <xf numFmtId="168" fontId="0" fillId="0" borderId="64" xfId="0" applyNumberFormat="1" applyBorder="1" applyAlignment="1">
      <alignment horizontal="right" vertical="center"/>
    </xf>
    <xf numFmtId="168" fontId="40" fillId="9" borderId="64" xfId="0" applyNumberFormat="1" applyFont="1" applyFill="1" applyBorder="1"/>
    <xf numFmtId="168" fontId="40" fillId="0" borderId="64" xfId="0" applyNumberFormat="1" applyFont="1" applyBorder="1"/>
    <xf numFmtId="168" fontId="0" fillId="0" borderId="64" xfId="0" quotePrefix="1" applyNumberFormat="1" applyBorder="1"/>
    <xf numFmtId="0" fontId="1" fillId="0" borderId="0" xfId="14" applyFont="1" applyProtection="1">
      <protection hidden="1"/>
    </xf>
    <xf numFmtId="0" fontId="31" fillId="0" borderId="0" xfId="0" applyFont="1"/>
    <xf numFmtId="6" fontId="50" fillId="10" borderId="33" xfId="0" applyNumberFormat="1" applyFont="1" applyFill="1" applyBorder="1" applyAlignment="1">
      <alignment horizontal="center" vertical="top"/>
    </xf>
    <xf numFmtId="6" fontId="50" fillId="10" borderId="32" xfId="0" applyNumberFormat="1" applyFont="1" applyFill="1" applyBorder="1" applyAlignment="1">
      <alignment horizontal="center" vertical="top"/>
    </xf>
    <xf numFmtId="0" fontId="50" fillId="10" borderId="49" xfId="0" applyFont="1" applyFill="1" applyBorder="1"/>
    <xf numFmtId="0" fontId="51" fillId="0" borderId="76" xfId="0" applyFont="1" applyBorder="1" applyAlignment="1">
      <alignment horizontal="center" vertical="top"/>
    </xf>
    <xf numFmtId="0" fontId="51" fillId="0" borderId="5" xfId="0" applyFont="1" applyBorder="1" applyAlignment="1">
      <alignment horizontal="center" vertical="top"/>
    </xf>
    <xf numFmtId="0" fontId="51" fillId="0" borderId="40" xfId="0" applyFont="1" applyBorder="1"/>
    <xf numFmtId="6" fontId="51" fillId="0" borderId="54" xfId="0" applyNumberFormat="1" applyFont="1" applyBorder="1" applyAlignment="1">
      <alignment horizontal="center" vertical="top"/>
    </xf>
    <xf numFmtId="6" fontId="51" fillId="0" borderId="1" xfId="0" applyNumberFormat="1" applyFont="1" applyBorder="1" applyAlignment="1">
      <alignment horizontal="center" vertical="top"/>
    </xf>
    <xf numFmtId="0" fontId="51" fillId="0" borderId="39" xfId="0" applyFont="1" applyBorder="1"/>
    <xf numFmtId="0" fontId="51" fillId="0" borderId="54" xfId="0" applyFont="1" applyBorder="1" applyAlignment="1">
      <alignment horizontal="center" vertical="top"/>
    </xf>
    <xf numFmtId="0" fontId="51" fillId="0" borderId="1" xfId="0" applyFont="1" applyBorder="1" applyAlignment="1">
      <alignment horizontal="center" vertical="top"/>
    </xf>
    <xf numFmtId="6" fontId="31" fillId="0" borderId="0" xfId="0" applyNumberFormat="1" applyFont="1"/>
    <xf numFmtId="6" fontId="50" fillId="10" borderId="54" xfId="0" applyNumberFormat="1" applyFont="1" applyFill="1" applyBorder="1" applyAlignment="1">
      <alignment horizontal="center" vertical="top"/>
    </xf>
    <xf numFmtId="6" fontId="50" fillId="10" borderId="1" xfId="0" applyNumberFormat="1" applyFont="1" applyFill="1" applyBorder="1" applyAlignment="1">
      <alignment horizontal="center" vertical="top"/>
    </xf>
    <xf numFmtId="0" fontId="50" fillId="10" borderId="39" xfId="0" applyFont="1" applyFill="1" applyBorder="1"/>
    <xf numFmtId="0" fontId="50" fillId="10" borderId="54" xfId="0" applyFont="1" applyFill="1" applyBorder="1" applyAlignment="1">
      <alignment horizontal="center" vertical="top"/>
    </xf>
    <xf numFmtId="0" fontId="50" fillId="10" borderId="1" xfId="0" applyFont="1" applyFill="1" applyBorder="1" applyAlignment="1">
      <alignment horizontal="center" vertical="top"/>
    </xf>
    <xf numFmtId="0" fontId="0" fillId="0" borderId="0" xfId="0" applyAlignment="1">
      <alignment horizontal="center" vertical="center"/>
    </xf>
    <xf numFmtId="0" fontId="50" fillId="10" borderId="62" xfId="0" applyFont="1" applyFill="1" applyBorder="1" applyAlignment="1">
      <alignment horizontal="center" vertical="top"/>
    </xf>
    <xf numFmtId="0" fontId="50" fillId="10" borderId="77" xfId="0" applyFont="1" applyFill="1" applyBorder="1" applyAlignment="1">
      <alignment horizontal="center" vertical="top"/>
    </xf>
    <xf numFmtId="0" fontId="50" fillId="10" borderId="60" xfId="0" applyFont="1" applyFill="1" applyBorder="1" applyAlignment="1">
      <alignment horizontal="left" vertical="top"/>
    </xf>
    <xf numFmtId="0" fontId="6" fillId="0" borderId="0" xfId="0" applyFont="1"/>
    <xf numFmtId="9" fontId="0" fillId="0" borderId="0" xfId="0" applyNumberFormat="1"/>
    <xf numFmtId="0" fontId="0" fillId="0" borderId="0" xfId="0" quotePrefix="1"/>
    <xf numFmtId="0" fontId="5" fillId="0" borderId="0" xfId="0" applyFont="1"/>
    <xf numFmtId="9" fontId="5" fillId="0" borderId="0" xfId="0" applyNumberFormat="1" applyFont="1"/>
    <xf numFmtId="0" fontId="7" fillId="3" borderId="7" xfId="3" applyFill="1" applyBorder="1" applyAlignment="1" applyProtection="1">
      <alignment horizontal="center" vertical="center"/>
      <protection hidden="1"/>
    </xf>
    <xf numFmtId="9" fontId="7" fillId="3" borderId="7" xfId="13" applyFont="1" applyFill="1" applyBorder="1" applyAlignment="1" applyProtection="1">
      <alignment horizontal="center" vertical="center"/>
      <protection hidden="1"/>
    </xf>
    <xf numFmtId="0" fontId="7" fillId="3" borderId="1" xfId="3" applyFill="1" applyBorder="1" applyAlignment="1" applyProtection="1">
      <alignment horizontal="center" vertical="center"/>
      <protection hidden="1"/>
    </xf>
    <xf numFmtId="0" fontId="7" fillId="3" borderId="16" xfId="3" applyFill="1" applyBorder="1" applyAlignment="1" applyProtection="1">
      <alignment horizontal="center" vertical="center"/>
      <protection hidden="1"/>
    </xf>
    <xf numFmtId="0" fontId="7" fillId="3" borderId="5" xfId="3" applyFill="1" applyBorder="1" applyAlignment="1" applyProtection="1">
      <alignment horizontal="center" vertical="center"/>
      <protection hidden="1"/>
    </xf>
    <xf numFmtId="165" fontId="7" fillId="3" borderId="7" xfId="3" applyNumberFormat="1" applyFill="1" applyBorder="1" applyAlignment="1" applyProtection="1">
      <alignment horizontal="center" vertical="center"/>
      <protection hidden="1"/>
    </xf>
    <xf numFmtId="165" fontId="7" fillId="3" borderId="1" xfId="3" applyNumberFormat="1" applyFill="1" applyBorder="1" applyAlignment="1" applyProtection="1">
      <alignment horizontal="center" vertical="center"/>
      <protection hidden="1"/>
    </xf>
    <xf numFmtId="165" fontId="7" fillId="3" borderId="16" xfId="3" applyNumberFormat="1" applyFill="1" applyBorder="1" applyAlignment="1" applyProtection="1">
      <alignment horizontal="center" vertical="center"/>
      <protection hidden="1"/>
    </xf>
    <xf numFmtId="165" fontId="8" fillId="3" borderId="32" xfId="3" applyNumberFormat="1" applyFont="1" applyFill="1" applyBorder="1" applyAlignment="1" applyProtection="1">
      <alignment horizontal="center" vertical="center"/>
      <protection hidden="1"/>
    </xf>
    <xf numFmtId="168" fontId="7" fillId="3" borderId="15" xfId="3" applyNumberFormat="1" applyFill="1" applyBorder="1" applyAlignment="1" applyProtection="1">
      <alignment horizontal="center"/>
      <protection hidden="1"/>
    </xf>
    <xf numFmtId="168" fontId="7" fillId="3" borderId="13" xfId="3" applyNumberFormat="1" applyFill="1" applyBorder="1" applyAlignment="1" applyProtection="1">
      <alignment horizontal="center"/>
      <protection hidden="1"/>
    </xf>
    <xf numFmtId="168" fontId="7" fillId="3" borderId="18" xfId="3" applyNumberFormat="1" applyFill="1" applyBorder="1" applyAlignment="1" applyProtection="1">
      <alignment horizontal="center"/>
      <protection hidden="1"/>
    </xf>
    <xf numFmtId="165" fontId="31" fillId="0" borderId="32" xfId="0" applyNumberFormat="1" applyFont="1" applyBorder="1" applyAlignment="1" applyProtection="1">
      <alignment horizontal="center"/>
      <protection hidden="1"/>
    </xf>
    <xf numFmtId="168" fontId="6" fillId="3" borderId="31" xfId="3" applyNumberFormat="1" applyFont="1" applyFill="1" applyBorder="1" applyAlignment="1" applyProtection="1">
      <alignment horizontal="center"/>
      <protection hidden="1"/>
    </xf>
    <xf numFmtId="168" fontId="6" fillId="3" borderId="32" xfId="3" applyNumberFormat="1" applyFont="1" applyFill="1" applyBorder="1" applyAlignment="1" applyProtection="1">
      <alignment horizontal="center"/>
      <protection hidden="1"/>
    </xf>
    <xf numFmtId="168" fontId="6" fillId="3" borderId="32" xfId="0" applyNumberFormat="1" applyFont="1" applyFill="1" applyBorder="1" applyAlignment="1" applyProtection="1">
      <alignment vertical="center"/>
      <protection hidden="1"/>
    </xf>
    <xf numFmtId="168" fontId="6" fillId="3" borderId="32" xfId="0" applyNumberFormat="1" applyFont="1" applyFill="1" applyBorder="1" applyAlignment="1" applyProtection="1">
      <alignment horizontal="center" vertical="center"/>
      <protection hidden="1"/>
    </xf>
    <xf numFmtId="168" fontId="12" fillId="3" borderId="2" xfId="0" applyNumberFormat="1" applyFont="1" applyFill="1" applyBorder="1" applyAlignment="1" applyProtection="1">
      <alignment horizontal="center"/>
      <protection hidden="1"/>
    </xf>
    <xf numFmtId="44" fontId="5" fillId="2" borderId="7" xfId="16" applyFont="1" applyFill="1" applyBorder="1" applyAlignment="1" applyProtection="1">
      <alignment horizontal="center" vertical="top"/>
      <protection hidden="1"/>
    </xf>
    <xf numFmtId="1" fontId="7" fillId="2" borderId="13" xfId="3" applyNumberFormat="1" applyFill="1" applyBorder="1" applyAlignment="1" applyProtection="1">
      <alignment horizontal="center"/>
      <protection locked="0"/>
    </xf>
    <xf numFmtId="9" fontId="48" fillId="0" borderId="0" xfId="0" applyNumberFormat="1" applyFont="1"/>
    <xf numFmtId="170" fontId="5" fillId="2" borderId="59" xfId="3" applyNumberFormat="1" applyFont="1" applyFill="1" applyBorder="1" applyAlignment="1" applyProtection="1">
      <alignment horizontal="center"/>
      <protection locked="0"/>
    </xf>
    <xf numFmtId="170" fontId="5" fillId="2" borderId="46" xfId="3" applyNumberFormat="1" applyFont="1" applyFill="1" applyBorder="1" applyAlignment="1" applyProtection="1">
      <alignment horizontal="center"/>
      <protection locked="0"/>
    </xf>
    <xf numFmtId="170" fontId="5" fillId="2" borderId="48" xfId="3" applyNumberFormat="1" applyFont="1" applyFill="1" applyBorder="1" applyAlignment="1" applyProtection="1">
      <alignment horizontal="center"/>
      <protection locked="0"/>
    </xf>
    <xf numFmtId="168" fontId="6" fillId="3" borderId="52" xfId="3" applyNumberFormat="1" applyFont="1" applyFill="1" applyBorder="1" applyAlignment="1" applyProtection="1">
      <alignment horizontal="center"/>
      <protection hidden="1"/>
    </xf>
    <xf numFmtId="44" fontId="6" fillId="2" borderId="32" xfId="16" applyFont="1" applyFill="1" applyBorder="1" applyAlignment="1" applyProtection="1">
      <alignment horizontal="center" vertical="top"/>
      <protection hidden="1"/>
    </xf>
    <xf numFmtId="9" fontId="6" fillId="4" borderId="32" xfId="12" applyFont="1" applyFill="1" applyBorder="1" applyAlignment="1" applyProtection="1">
      <alignment horizontal="center" vertical="top"/>
      <protection hidden="1"/>
    </xf>
    <xf numFmtId="44" fontId="5" fillId="2" borderId="9" xfId="16" applyFont="1" applyFill="1" applyBorder="1" applyAlignment="1" applyProtection="1">
      <alignment horizontal="center" vertical="top"/>
      <protection hidden="1"/>
    </xf>
    <xf numFmtId="44" fontId="6" fillId="2" borderId="51" xfId="16" applyFont="1" applyFill="1" applyBorder="1" applyAlignment="1" applyProtection="1">
      <alignment horizontal="center" vertical="top"/>
      <protection hidden="1"/>
    </xf>
    <xf numFmtId="0" fontId="58" fillId="12" borderId="0" xfId="0" applyFont="1" applyFill="1" applyProtection="1">
      <protection hidden="1"/>
    </xf>
    <xf numFmtId="165" fontId="7" fillId="3" borderId="12" xfId="3" applyNumberFormat="1" applyFill="1" applyBorder="1" applyAlignment="1" applyProtection="1">
      <alignment horizontal="center" vertical="center"/>
      <protection hidden="1"/>
    </xf>
    <xf numFmtId="165" fontId="7" fillId="3" borderId="50" xfId="3" applyNumberFormat="1" applyFill="1" applyBorder="1" applyAlignment="1" applyProtection="1">
      <alignment horizontal="center" vertical="center"/>
      <protection hidden="1"/>
    </xf>
    <xf numFmtId="165" fontId="7" fillId="3" borderId="79" xfId="3" applyNumberFormat="1" applyFill="1" applyBorder="1" applyAlignment="1" applyProtection="1">
      <alignment horizontal="center" vertical="center"/>
      <protection hidden="1"/>
    </xf>
    <xf numFmtId="165" fontId="7" fillId="3" borderId="28" xfId="3" applyNumberFormat="1" applyFill="1" applyBorder="1" applyAlignment="1" applyProtection="1">
      <alignment horizontal="center" vertical="center"/>
      <protection hidden="1"/>
    </xf>
    <xf numFmtId="165" fontId="7" fillId="3" borderId="29" xfId="3" applyNumberFormat="1" applyFill="1" applyBorder="1" applyAlignment="1" applyProtection="1">
      <alignment horizontal="center" vertical="center"/>
      <protection hidden="1"/>
    </xf>
    <xf numFmtId="165" fontId="7" fillId="3" borderId="78" xfId="3" applyNumberFormat="1" applyFill="1" applyBorder="1" applyAlignment="1" applyProtection="1">
      <alignment horizontal="center" vertical="center"/>
      <protection hidden="1"/>
    </xf>
    <xf numFmtId="168" fontId="8" fillId="3" borderId="51" xfId="3" applyNumberFormat="1" applyFont="1" applyFill="1" applyBorder="1" applyAlignment="1" applyProtection="1">
      <alignment horizontal="center"/>
      <protection hidden="1"/>
    </xf>
    <xf numFmtId="168" fontId="7" fillId="3" borderId="79" xfId="16" applyNumberFormat="1" applyFont="1" applyFill="1" applyBorder="1" applyAlignment="1" applyProtection="1">
      <alignment horizontal="center" vertical="center"/>
      <protection hidden="1"/>
    </xf>
    <xf numFmtId="168" fontId="7" fillId="3" borderId="28" xfId="16" applyNumberFormat="1" applyFont="1" applyFill="1" applyBorder="1" applyAlignment="1" applyProtection="1">
      <alignment horizontal="center" vertical="center"/>
      <protection hidden="1"/>
    </xf>
    <xf numFmtId="168" fontId="7" fillId="3" borderId="29" xfId="16" applyNumberFormat="1" applyFont="1" applyFill="1" applyBorder="1" applyAlignment="1" applyProtection="1">
      <alignment horizontal="center" vertical="center"/>
      <protection hidden="1"/>
    </xf>
    <xf numFmtId="168" fontId="6" fillId="3" borderId="78" xfId="16" applyNumberFormat="1" applyFont="1" applyFill="1" applyBorder="1" applyAlignment="1" applyProtection="1">
      <alignment horizontal="center" vertical="center"/>
      <protection hidden="1"/>
    </xf>
    <xf numFmtId="168" fontId="11" fillId="0" borderId="51" xfId="0" applyNumberFormat="1" applyFont="1" applyBorder="1" applyAlignment="1" applyProtection="1">
      <alignment horizontal="center"/>
      <protection hidden="1"/>
    </xf>
    <xf numFmtId="168" fontId="11" fillId="0" borderId="78" xfId="0" applyNumberFormat="1" applyFont="1" applyBorder="1" applyAlignment="1" applyProtection="1">
      <alignment horizontal="center"/>
      <protection hidden="1"/>
    </xf>
    <xf numFmtId="0" fontId="7" fillId="3" borderId="0" xfId="3" applyFill="1" applyProtection="1">
      <protection hidden="1"/>
    </xf>
    <xf numFmtId="0" fontId="0" fillId="3" borderId="0" xfId="0" applyFill="1" applyProtection="1">
      <protection hidden="1"/>
    </xf>
    <xf numFmtId="0" fontId="0" fillId="11" borderId="0" xfId="0" applyFill="1" applyProtection="1">
      <protection hidden="1"/>
    </xf>
    <xf numFmtId="0" fontId="0" fillId="0" borderId="0" xfId="0" applyProtection="1">
      <protection hidden="1"/>
    </xf>
    <xf numFmtId="0" fontId="5" fillId="3" borderId="0" xfId="1" applyFill="1" applyProtection="1">
      <protection hidden="1"/>
    </xf>
    <xf numFmtId="49" fontId="7" fillId="3" borderId="0" xfId="2" applyNumberFormat="1" applyFont="1" applyFill="1" applyBorder="1" applyAlignment="1" applyProtection="1">
      <alignment horizontal="left"/>
      <protection hidden="1"/>
    </xf>
    <xf numFmtId="0" fontId="6" fillId="3" borderId="0" xfId="1" applyFont="1" applyFill="1" applyAlignment="1" applyProtection="1">
      <alignment horizontal="center"/>
      <protection hidden="1"/>
    </xf>
    <xf numFmtId="0" fontId="53" fillId="3" borderId="0" xfId="0" applyFont="1" applyFill="1" applyAlignment="1" applyProtection="1">
      <alignment horizontal="center"/>
      <protection hidden="1"/>
    </xf>
    <xf numFmtId="0" fontId="0" fillId="3" borderId="24" xfId="0" applyFill="1" applyBorder="1" applyProtection="1">
      <protection hidden="1"/>
    </xf>
    <xf numFmtId="0" fontId="12" fillId="3" borderId="0" xfId="0" applyFont="1" applyFill="1" applyProtection="1">
      <protection hidden="1"/>
    </xf>
    <xf numFmtId="0" fontId="20" fillId="3" borderId="0" xfId="7" applyFont="1" applyFill="1" applyAlignment="1" applyProtection="1">
      <alignment horizontal="left" vertical="center"/>
      <protection hidden="1"/>
    </xf>
    <xf numFmtId="0" fontId="0" fillId="3" borderId="0" xfId="0" applyFill="1" applyAlignment="1" applyProtection="1">
      <alignment horizontal="left"/>
      <protection hidden="1"/>
    </xf>
    <xf numFmtId="0" fontId="0" fillId="3" borderId="47" xfId="0" applyFill="1" applyBorder="1" applyProtection="1">
      <protection hidden="1"/>
    </xf>
    <xf numFmtId="0" fontId="55" fillId="3" borderId="0" xfId="0" applyFont="1" applyFill="1" applyAlignment="1" applyProtection="1">
      <alignment horizontal="left"/>
      <protection hidden="1"/>
    </xf>
    <xf numFmtId="0" fontId="9" fillId="3" borderId="0" xfId="3" applyFont="1" applyFill="1" applyAlignment="1" applyProtection="1">
      <alignment horizontal="left"/>
      <protection hidden="1"/>
    </xf>
    <xf numFmtId="0" fontId="7" fillId="3" borderId="24" xfId="3" applyFill="1" applyBorder="1" applyAlignment="1" applyProtection="1">
      <alignment horizontal="center" vertical="center"/>
      <protection hidden="1"/>
    </xf>
    <xf numFmtId="9" fontId="7" fillId="11" borderId="15" xfId="13" applyFont="1" applyFill="1" applyBorder="1" applyAlignment="1" applyProtection="1">
      <alignment horizontal="center" vertical="center"/>
      <protection hidden="1"/>
    </xf>
    <xf numFmtId="0" fontId="7" fillId="3" borderId="47" xfId="3" applyFill="1" applyBorder="1" applyAlignment="1" applyProtection="1">
      <alignment horizontal="center" vertical="center"/>
      <protection hidden="1"/>
    </xf>
    <xf numFmtId="0" fontId="8" fillId="3" borderId="49" xfId="3" applyFont="1" applyFill="1" applyBorder="1" applyProtection="1">
      <protection hidden="1"/>
    </xf>
    <xf numFmtId="0" fontId="8" fillId="3" borderId="32" xfId="3" applyFont="1" applyFill="1" applyBorder="1" applyProtection="1">
      <protection hidden="1"/>
    </xf>
    <xf numFmtId="0" fontId="8" fillId="3" borderId="50" xfId="3" applyFont="1" applyFill="1" applyBorder="1" applyProtection="1">
      <protection hidden="1"/>
    </xf>
    <xf numFmtId="9" fontId="8" fillId="3" borderId="50" xfId="3" applyNumberFormat="1" applyFont="1" applyFill="1" applyBorder="1" applyAlignment="1" applyProtection="1">
      <alignment horizontal="center"/>
      <protection hidden="1"/>
    </xf>
    <xf numFmtId="9" fontId="8" fillId="3" borderId="31" xfId="3" applyNumberFormat="1" applyFont="1" applyFill="1" applyBorder="1" applyAlignment="1" applyProtection="1">
      <alignment horizontal="center"/>
      <protection hidden="1"/>
    </xf>
    <xf numFmtId="165" fontId="8" fillId="3" borderId="51" xfId="3" applyNumberFormat="1" applyFont="1" applyFill="1" applyBorder="1" applyProtection="1">
      <protection hidden="1"/>
    </xf>
    <xf numFmtId="165" fontId="8" fillId="3" borderId="31" xfId="3" applyNumberFormat="1" applyFont="1" applyFill="1" applyBorder="1" applyProtection="1">
      <protection hidden="1"/>
    </xf>
    <xf numFmtId="166" fontId="8" fillId="3" borderId="32" xfId="3" applyNumberFormat="1" applyFont="1" applyFill="1" applyBorder="1" applyProtection="1">
      <protection hidden="1"/>
    </xf>
    <xf numFmtId="0" fontId="0" fillId="0" borderId="32" xfId="0" applyBorder="1" applyProtection="1">
      <protection hidden="1"/>
    </xf>
    <xf numFmtId="0" fontId="8" fillId="3" borderId="0" xfId="3" quotePrefix="1" applyFont="1" applyFill="1" applyAlignment="1" applyProtection="1">
      <alignment horizontal="left"/>
      <protection hidden="1"/>
    </xf>
    <xf numFmtId="0" fontId="7" fillId="3" borderId="32" xfId="3" applyFill="1" applyBorder="1" applyAlignment="1" applyProtection="1">
      <alignment horizontal="center" vertical="center"/>
      <protection hidden="1"/>
    </xf>
    <xf numFmtId="9" fontId="7" fillId="3" borderId="32" xfId="13" applyFont="1" applyFill="1" applyBorder="1" applyAlignment="1" applyProtection="1">
      <alignment horizontal="center" vertical="center"/>
      <protection hidden="1"/>
    </xf>
    <xf numFmtId="0" fontId="8" fillId="3" borderId="0" xfId="3" applyFont="1" applyFill="1" applyProtection="1">
      <protection hidden="1"/>
    </xf>
    <xf numFmtId="0" fontId="7" fillId="3" borderId="0" xfId="3" applyFill="1" applyAlignment="1" applyProtection="1">
      <alignment horizontal="center" vertical="center"/>
      <protection hidden="1"/>
    </xf>
    <xf numFmtId="9" fontId="7" fillId="3" borderId="0" xfId="13" applyFont="1" applyFill="1" applyBorder="1" applyAlignment="1" applyProtection="1">
      <alignment horizontal="center" vertical="center"/>
      <protection hidden="1"/>
    </xf>
    <xf numFmtId="0" fontId="22" fillId="3" borderId="0" xfId="0" applyFont="1" applyFill="1" applyProtection="1">
      <protection hidden="1"/>
    </xf>
    <xf numFmtId="0" fontId="12" fillId="3" borderId="45" xfId="0" applyFont="1" applyFill="1" applyBorder="1" applyAlignment="1" applyProtection="1">
      <alignment horizontal="center" vertical="center"/>
      <protection hidden="1"/>
    </xf>
    <xf numFmtId="0" fontId="6" fillId="3" borderId="30" xfId="3" applyFont="1" applyFill="1" applyBorder="1" applyProtection="1">
      <protection hidden="1"/>
    </xf>
    <xf numFmtId="0" fontId="6" fillId="3" borderId="32" xfId="3" applyFont="1" applyFill="1" applyBorder="1" applyAlignment="1" applyProtection="1">
      <alignment horizontal="left" vertical="center"/>
      <protection hidden="1"/>
    </xf>
    <xf numFmtId="0" fontId="6" fillId="3" borderId="51" xfId="3" applyFont="1" applyFill="1" applyBorder="1" applyProtection="1">
      <protection hidden="1"/>
    </xf>
    <xf numFmtId="0" fontId="6" fillId="3" borderId="50" xfId="3" applyFont="1" applyFill="1" applyBorder="1" applyProtection="1">
      <protection hidden="1"/>
    </xf>
    <xf numFmtId="0" fontId="12" fillId="3" borderId="50" xfId="0" applyFont="1" applyFill="1" applyBorder="1" applyProtection="1">
      <protection hidden="1"/>
    </xf>
    <xf numFmtId="0" fontId="12" fillId="11" borderId="0" xfId="0" applyFont="1" applyFill="1" applyProtection="1">
      <protection hidden="1"/>
    </xf>
    <xf numFmtId="0" fontId="9" fillId="3" borderId="0" xfId="0" applyFont="1" applyFill="1" applyAlignment="1" applyProtection="1">
      <alignment horizontal="left"/>
      <protection hidden="1"/>
    </xf>
    <xf numFmtId="0" fontId="6" fillId="3" borderId="49" xfId="0" applyFont="1" applyFill="1" applyBorder="1" applyProtection="1">
      <protection hidden="1"/>
    </xf>
    <xf numFmtId="0" fontId="6" fillId="3" borderId="51" xfId="0" applyFont="1" applyFill="1" applyBorder="1" applyAlignment="1" applyProtection="1">
      <alignment horizontal="left" vertical="center"/>
      <protection hidden="1"/>
    </xf>
    <xf numFmtId="0" fontId="6" fillId="3" borderId="32" xfId="0" applyFont="1" applyFill="1" applyBorder="1" applyAlignment="1" applyProtection="1">
      <alignment horizontal="left" vertical="center"/>
      <protection hidden="1"/>
    </xf>
    <xf numFmtId="168" fontId="0" fillId="0" borderId="32" xfId="0" applyNumberFormat="1" applyBorder="1" applyProtection="1">
      <protection hidden="1"/>
    </xf>
    <xf numFmtId="0" fontId="12" fillId="0" borderId="0" xfId="0" applyFont="1" applyProtection="1">
      <protection hidden="1"/>
    </xf>
    <xf numFmtId="0" fontId="0" fillId="0" borderId="0" xfId="0" applyAlignment="1" applyProtection="1">
      <alignment horizontal="center"/>
      <protection hidden="1"/>
    </xf>
    <xf numFmtId="0" fontId="12" fillId="3" borderId="49" xfId="0" applyFont="1" applyFill="1" applyBorder="1" applyProtection="1">
      <protection hidden="1"/>
    </xf>
    <xf numFmtId="0" fontId="6" fillId="3" borderId="51" xfId="3" applyFont="1" applyFill="1" applyBorder="1" applyAlignment="1" applyProtection="1">
      <alignment horizontal="left" vertical="center"/>
      <protection hidden="1"/>
    </xf>
    <xf numFmtId="0" fontId="6" fillId="3" borderId="32" xfId="3" applyFont="1" applyFill="1" applyBorder="1" applyProtection="1">
      <protection hidden="1"/>
    </xf>
    <xf numFmtId="0" fontId="6" fillId="3" borderId="50" xfId="3" applyFont="1" applyFill="1" applyBorder="1" applyAlignment="1" applyProtection="1">
      <alignment horizontal="center"/>
      <protection hidden="1"/>
    </xf>
    <xf numFmtId="170" fontId="12" fillId="12" borderId="0" xfId="0" applyNumberFormat="1" applyFont="1" applyFill="1" applyProtection="1">
      <protection hidden="1"/>
    </xf>
    <xf numFmtId="0" fontId="12" fillId="3" borderId="55" xfId="0" applyFont="1" applyFill="1" applyBorder="1" applyAlignment="1" applyProtection="1">
      <alignment horizontal="center" vertical="center"/>
      <protection hidden="1"/>
    </xf>
    <xf numFmtId="0" fontId="12" fillId="3" borderId="50" xfId="0" applyFont="1" applyFill="1" applyBorder="1" applyAlignment="1" applyProtection="1">
      <alignment horizontal="center"/>
      <protection hidden="1"/>
    </xf>
    <xf numFmtId="0" fontId="12" fillId="3" borderId="31" xfId="0" applyFont="1" applyFill="1" applyBorder="1" applyProtection="1">
      <protection hidden="1"/>
    </xf>
    <xf numFmtId="170" fontId="12" fillId="3" borderId="0" xfId="0" applyNumberFormat="1" applyFont="1" applyFill="1" applyProtection="1">
      <protection hidden="1"/>
    </xf>
    <xf numFmtId="0" fontId="6" fillId="3" borderId="0" xfId="0" applyFont="1" applyFill="1" applyProtection="1">
      <protection hidden="1"/>
    </xf>
    <xf numFmtId="0" fontId="12" fillId="3" borderId="4" xfId="0" applyFont="1" applyFill="1" applyBorder="1" applyProtection="1">
      <protection hidden="1"/>
    </xf>
    <xf numFmtId="0" fontId="12" fillId="3" borderId="3" xfId="0" applyFont="1" applyFill="1" applyBorder="1" applyProtection="1">
      <protection hidden="1"/>
    </xf>
    <xf numFmtId="0" fontId="12" fillId="3" borderId="3" xfId="0" applyFont="1" applyFill="1" applyBorder="1" applyAlignment="1" applyProtection="1">
      <alignment horizontal="center"/>
      <protection hidden="1"/>
    </xf>
    <xf numFmtId="0" fontId="12" fillId="3" borderId="12" xfId="0" applyFont="1" applyFill="1" applyBorder="1" applyAlignment="1" applyProtection="1">
      <alignment horizontal="center"/>
      <protection hidden="1"/>
    </xf>
    <xf numFmtId="0" fontId="12" fillId="3" borderId="12" xfId="0" applyFont="1" applyFill="1" applyBorder="1" applyProtection="1">
      <protection hidden="1"/>
    </xf>
    <xf numFmtId="0" fontId="12" fillId="3" borderId="6" xfId="0" applyFont="1" applyFill="1" applyBorder="1" applyProtection="1">
      <protection hidden="1"/>
    </xf>
    <xf numFmtId="168" fontId="12" fillId="3" borderId="0" xfId="0" applyNumberFormat="1" applyFont="1" applyFill="1" applyProtection="1">
      <protection hidden="1"/>
    </xf>
    <xf numFmtId="0" fontId="1" fillId="3" borderId="4" xfId="0" applyFont="1" applyFill="1" applyBorder="1" applyProtection="1">
      <protection hidden="1"/>
    </xf>
    <xf numFmtId="0" fontId="12" fillId="3" borderId="13" xfId="0" applyFont="1" applyFill="1" applyBorder="1" applyProtection="1">
      <protection hidden="1"/>
    </xf>
    <xf numFmtId="0" fontId="1" fillId="0" borderId="4" xfId="0" applyFont="1" applyBorder="1" applyProtection="1">
      <protection hidden="1"/>
    </xf>
    <xf numFmtId="0" fontId="12" fillId="3" borderId="8" xfId="0" applyFont="1" applyFill="1" applyBorder="1" applyAlignment="1" applyProtection="1">
      <alignment horizontal="center" vertical="top"/>
      <protection hidden="1"/>
    </xf>
    <xf numFmtId="0" fontId="12" fillId="3" borderId="0" xfId="0" applyFont="1" applyFill="1" applyAlignment="1" applyProtection="1">
      <alignment vertical="top" wrapText="1"/>
      <protection hidden="1"/>
    </xf>
    <xf numFmtId="0" fontId="6" fillId="2" borderId="10" xfId="0" applyFont="1" applyFill="1" applyBorder="1" applyAlignment="1" applyProtection="1">
      <alignment vertical="top"/>
      <protection hidden="1"/>
    </xf>
    <xf numFmtId="0" fontId="6" fillId="2" borderId="11" xfId="0" applyFont="1" applyFill="1" applyBorder="1" applyAlignment="1" applyProtection="1">
      <alignment vertical="top"/>
      <protection hidden="1"/>
    </xf>
    <xf numFmtId="0" fontId="12" fillId="2" borderId="11" xfId="0" applyFont="1" applyFill="1" applyBorder="1" applyProtection="1">
      <protection hidden="1"/>
    </xf>
    <xf numFmtId="0" fontId="12" fillId="2" borderId="6" xfId="0" applyFont="1" applyFill="1" applyBorder="1" applyProtection="1">
      <protection hidden="1"/>
    </xf>
    <xf numFmtId="0" fontId="12" fillId="2" borderId="8" xfId="0" applyFont="1" applyFill="1" applyBorder="1" applyProtection="1">
      <protection hidden="1"/>
    </xf>
    <xf numFmtId="0" fontId="6" fillId="2" borderId="6" xfId="0" applyFont="1" applyFill="1" applyBorder="1" applyProtection="1">
      <protection hidden="1"/>
    </xf>
    <xf numFmtId="0" fontId="6" fillId="2" borderId="9" xfId="0" applyFont="1" applyFill="1" applyBorder="1" applyProtection="1">
      <protection hidden="1"/>
    </xf>
    <xf numFmtId="0" fontId="6" fillId="2" borderId="12" xfId="0" applyFont="1" applyFill="1" applyBorder="1" applyProtection="1">
      <protection hidden="1"/>
    </xf>
    <xf numFmtId="0" fontId="12" fillId="2" borderId="12" xfId="0" applyFont="1" applyFill="1" applyBorder="1" applyProtection="1">
      <protection hidden="1"/>
    </xf>
    <xf numFmtId="0" fontId="12" fillId="2" borderId="15" xfId="0" applyFont="1" applyFill="1" applyBorder="1" applyProtection="1">
      <protection hidden="1"/>
    </xf>
    <xf numFmtId="0" fontId="0" fillId="11" borderId="0" xfId="0" applyFill="1" applyAlignment="1" applyProtection="1">
      <alignment horizontal="center"/>
      <protection hidden="1"/>
    </xf>
    <xf numFmtId="0" fontId="6" fillId="2" borderId="31" xfId="10" applyFont="1" applyFill="1" applyBorder="1" applyAlignment="1" applyProtection="1">
      <alignment horizontal="left" vertical="top"/>
      <protection hidden="1"/>
    </xf>
    <xf numFmtId="9" fontId="8" fillId="3" borderId="0" xfId="3" applyNumberFormat="1" applyFont="1" applyFill="1" applyAlignment="1" applyProtection="1">
      <alignment horizontal="center"/>
      <protection hidden="1"/>
    </xf>
    <xf numFmtId="165" fontId="8" fillId="3" borderId="0" xfId="3" applyNumberFormat="1" applyFont="1" applyFill="1" applyProtection="1">
      <protection hidden="1"/>
    </xf>
    <xf numFmtId="165" fontId="8" fillId="3" borderId="0" xfId="3" applyNumberFormat="1" applyFont="1" applyFill="1" applyAlignment="1" applyProtection="1">
      <alignment horizontal="center" vertical="center"/>
      <protection hidden="1"/>
    </xf>
    <xf numFmtId="166" fontId="8" fillId="3" borderId="0" xfId="3" applyNumberFormat="1" applyFont="1" applyFill="1" applyProtection="1">
      <protection hidden="1"/>
    </xf>
    <xf numFmtId="165" fontId="31" fillId="0" borderId="0" xfId="0" applyNumberFormat="1" applyFont="1" applyAlignment="1" applyProtection="1">
      <alignment horizontal="center"/>
      <protection hidden="1"/>
    </xf>
    <xf numFmtId="165" fontId="7" fillId="3" borderId="0" xfId="3" applyNumberFormat="1" applyFill="1" applyAlignment="1" applyProtection="1">
      <alignment horizontal="center" vertical="center"/>
      <protection hidden="1"/>
    </xf>
    <xf numFmtId="0" fontId="6" fillId="3" borderId="13" xfId="0" applyFont="1" applyFill="1" applyBorder="1" applyAlignment="1" applyProtection="1">
      <alignment horizontal="center"/>
      <protection hidden="1"/>
    </xf>
    <xf numFmtId="165" fontId="12" fillId="3" borderId="13" xfId="0" applyNumberFormat="1" applyFont="1" applyFill="1" applyBorder="1" applyProtection="1">
      <protection hidden="1"/>
    </xf>
    <xf numFmtId="168" fontId="12" fillId="3" borderId="13" xfId="0" applyNumberFormat="1" applyFont="1" applyFill="1" applyBorder="1" applyProtection="1">
      <protection hidden="1"/>
    </xf>
    <xf numFmtId="168" fontId="12" fillId="3" borderId="8" xfId="0" applyNumberFormat="1" applyFont="1" applyFill="1" applyBorder="1" applyProtection="1">
      <protection hidden="1"/>
    </xf>
    <xf numFmtId="168" fontId="1" fillId="0" borderId="13" xfId="0" applyNumberFormat="1" applyFont="1" applyBorder="1" applyProtection="1">
      <protection hidden="1"/>
    </xf>
    <xf numFmtId="168" fontId="6" fillId="3" borderId="13" xfId="0" applyNumberFormat="1" applyFont="1" applyFill="1" applyBorder="1" applyProtection="1">
      <protection hidden="1"/>
    </xf>
    <xf numFmtId="0" fontId="12" fillId="3" borderId="0" xfId="0" applyFont="1" applyFill="1" applyAlignment="1" applyProtection="1">
      <alignment horizontal="center"/>
      <protection hidden="1"/>
    </xf>
    <xf numFmtId="0" fontId="12" fillId="3" borderId="8" xfId="0" applyFont="1" applyFill="1" applyBorder="1" applyProtection="1">
      <protection hidden="1"/>
    </xf>
    <xf numFmtId="0" fontId="11" fillId="3" borderId="6" xfId="0" applyFont="1" applyFill="1" applyBorder="1" applyProtection="1">
      <protection hidden="1"/>
    </xf>
    <xf numFmtId="0" fontId="6" fillId="3" borderId="9" xfId="0" applyFont="1" applyFill="1" applyBorder="1" applyProtection="1">
      <protection hidden="1"/>
    </xf>
    <xf numFmtId="0" fontId="6" fillId="3" borderId="12" xfId="0" applyFont="1" applyFill="1" applyBorder="1" applyProtection="1">
      <protection hidden="1"/>
    </xf>
    <xf numFmtId="0" fontId="12" fillId="3" borderId="15" xfId="0" applyFont="1" applyFill="1" applyBorder="1" applyProtection="1">
      <protection hidden="1"/>
    </xf>
    <xf numFmtId="168" fontId="6" fillId="3" borderId="0" xfId="0" applyNumberFormat="1" applyFont="1" applyFill="1" applyProtection="1">
      <protection hidden="1"/>
    </xf>
    <xf numFmtId="0" fontId="18" fillId="0" borderId="0" xfId="19" applyFont="1" applyAlignment="1" applyProtection="1">
      <alignment horizontal="left" vertical="center" wrapText="1"/>
      <protection locked="0"/>
    </xf>
    <xf numFmtId="0" fontId="59" fillId="0" borderId="0" xfId="19" applyProtection="1">
      <protection locked="0"/>
    </xf>
    <xf numFmtId="0" fontId="59" fillId="0" borderId="0" xfId="19"/>
    <xf numFmtId="0" fontId="5" fillId="0" borderId="0" xfId="19" applyFont="1" applyAlignment="1">
      <alignment horizontal="left" wrapText="1"/>
    </xf>
    <xf numFmtId="0" fontId="61" fillId="0" borderId="0" xfId="20" applyFont="1" applyAlignment="1" applyProtection="1">
      <alignment wrapText="1"/>
    </xf>
    <xf numFmtId="0" fontId="21" fillId="0" borderId="0" xfId="19" applyFont="1" applyAlignment="1">
      <alignment horizontal="left" vertical="center" wrapText="1"/>
    </xf>
    <xf numFmtId="0" fontId="6" fillId="0" borderId="0" xfId="19" applyFont="1"/>
    <xf numFmtId="0" fontId="6" fillId="0" borderId="27" xfId="19" applyFont="1" applyBorder="1" applyAlignment="1" applyProtection="1">
      <alignment horizontal="center" vertical="center" wrapText="1"/>
      <protection locked="0"/>
    </xf>
    <xf numFmtId="0" fontId="6" fillId="0" borderId="27" xfId="19" applyFont="1" applyBorder="1" applyAlignment="1" applyProtection="1">
      <alignment horizontal="center" vertical="center"/>
      <protection locked="0"/>
    </xf>
    <xf numFmtId="0" fontId="59" fillId="13" borderId="28" xfId="19" applyFill="1" applyBorder="1" applyAlignment="1" applyProtection="1">
      <alignment horizontal="center" vertical="center"/>
      <protection locked="0"/>
    </xf>
    <xf numFmtId="172" fontId="59" fillId="13" borderId="28" xfId="19" applyNumberFormat="1" applyFill="1" applyBorder="1" applyAlignment="1" applyProtection="1">
      <alignment horizontal="center" vertical="center"/>
      <protection locked="0"/>
    </xf>
    <xf numFmtId="9" fontId="59" fillId="13" borderId="28" xfId="19" applyNumberFormat="1" applyFill="1" applyBorder="1" applyAlignment="1" applyProtection="1">
      <alignment horizontal="center" vertical="center"/>
      <protection locked="0"/>
    </xf>
    <xf numFmtId="172" fontId="59" fillId="0" borderId="28" xfId="19" applyNumberFormat="1" applyBorder="1" applyAlignment="1">
      <alignment horizontal="center" vertical="center"/>
    </xf>
    <xf numFmtId="0" fontId="59" fillId="13" borderId="29" xfId="19" applyFill="1" applyBorder="1" applyAlignment="1" applyProtection="1">
      <alignment horizontal="center" vertical="center"/>
      <protection locked="0"/>
    </xf>
    <xf numFmtId="172" fontId="59" fillId="13" borderId="29" xfId="19" applyNumberFormat="1" applyFill="1" applyBorder="1" applyAlignment="1" applyProtection="1">
      <alignment horizontal="center" vertical="center"/>
      <protection locked="0"/>
    </xf>
    <xf numFmtId="9" fontId="59" fillId="13" borderId="29" xfId="19" applyNumberFormat="1" applyFill="1" applyBorder="1" applyAlignment="1" applyProtection="1">
      <alignment horizontal="center" vertical="center"/>
      <protection locked="0"/>
    </xf>
    <xf numFmtId="172" fontId="59" fillId="0" borderId="29" xfId="19" applyNumberFormat="1" applyBorder="1" applyAlignment="1">
      <alignment horizontal="center" vertical="center"/>
    </xf>
    <xf numFmtId="0" fontId="6" fillId="0" borderId="9" xfId="19" applyFont="1" applyBorder="1" applyProtection="1">
      <protection locked="0"/>
    </xf>
    <xf numFmtId="0" fontId="59" fillId="0" borderId="12" xfId="19" applyBorder="1" applyProtection="1">
      <protection locked="0"/>
    </xf>
    <xf numFmtId="172" fontId="6" fillId="0" borderId="7" xfId="19" applyNumberFormat="1" applyFont="1" applyBorder="1" applyAlignment="1">
      <alignment horizontal="center" vertical="center"/>
    </xf>
    <xf numFmtId="0" fontId="6" fillId="0" borderId="4" xfId="19" applyFont="1" applyBorder="1" applyProtection="1">
      <protection locked="0"/>
    </xf>
    <xf numFmtId="0" fontId="59" fillId="0" borderId="3" xfId="19" applyBorder="1" applyProtection="1">
      <protection locked="0"/>
    </xf>
    <xf numFmtId="0" fontId="6" fillId="0" borderId="1" xfId="19" applyFont="1" applyBorder="1" applyAlignment="1" applyProtection="1">
      <alignment horizontal="center"/>
      <protection locked="0"/>
    </xf>
    <xf numFmtId="172" fontId="5" fillId="13" borderId="1" xfId="19" applyNumberFormat="1" applyFont="1" applyFill="1" applyBorder="1" applyProtection="1">
      <protection locked="0"/>
    </xf>
    <xf numFmtId="172" fontId="6" fillId="0" borderId="7" xfId="19" applyNumberFormat="1" applyFont="1" applyBorder="1"/>
    <xf numFmtId="0" fontId="6" fillId="0" borderId="0" xfId="19" applyFont="1" applyProtection="1">
      <protection locked="0"/>
    </xf>
    <xf numFmtId="172" fontId="5" fillId="13" borderId="7" xfId="19" applyNumberFormat="1" applyFont="1" applyFill="1" applyBorder="1" applyProtection="1">
      <protection locked="0"/>
    </xf>
    <xf numFmtId="172" fontId="6" fillId="0" borderId="0" xfId="19" applyNumberFormat="1" applyFont="1" applyProtection="1">
      <protection locked="0"/>
    </xf>
    <xf numFmtId="172" fontId="5" fillId="13" borderId="1" xfId="19" applyNumberFormat="1" applyFont="1" applyFill="1" applyBorder="1" applyAlignment="1" applyProtection="1">
      <alignment horizontal="center"/>
      <protection locked="0"/>
    </xf>
    <xf numFmtId="0" fontId="59" fillId="0" borderId="4" xfId="19" applyBorder="1"/>
    <xf numFmtId="0" fontId="59" fillId="0" borderId="3" xfId="19" applyBorder="1"/>
    <xf numFmtId="0" fontId="6" fillId="0" borderId="1" xfId="19" applyFont="1" applyBorder="1" applyAlignment="1">
      <alignment horizontal="center"/>
    </xf>
    <xf numFmtId="172" fontId="59" fillId="0" borderId="1" xfId="19" applyNumberFormat="1" applyBorder="1"/>
    <xf numFmtId="0" fontId="59" fillId="0" borderId="9" xfId="19" applyBorder="1"/>
    <xf numFmtId="0" fontId="59" fillId="0" borderId="12" xfId="19" applyBorder="1"/>
    <xf numFmtId="0" fontId="59" fillId="0" borderId="6" xfId="19" applyBorder="1"/>
    <xf numFmtId="0" fontId="59" fillId="0" borderId="2" xfId="19" applyBorder="1"/>
    <xf numFmtId="0" fontId="6" fillId="0" borderId="4" xfId="19" applyFont="1" applyBorder="1"/>
    <xf numFmtId="172" fontId="6" fillId="0" borderId="1" xfId="19" applyNumberFormat="1" applyFont="1" applyBorder="1"/>
    <xf numFmtId="0" fontId="21" fillId="0" borderId="0" xfId="19" applyFont="1" applyProtection="1">
      <protection locked="0"/>
    </xf>
    <xf numFmtId="0" fontId="6" fillId="13" borderId="0" xfId="19" applyFont="1" applyFill="1" applyAlignment="1" applyProtection="1">
      <alignment vertical="top"/>
      <protection locked="0"/>
    </xf>
    <xf numFmtId="0" fontId="59" fillId="13" borderId="0" xfId="19" applyFill="1" applyProtection="1">
      <protection locked="0"/>
    </xf>
    <xf numFmtId="0" fontId="6" fillId="13" borderId="0" xfId="19" applyFont="1" applyFill="1" applyProtection="1">
      <protection locked="0"/>
    </xf>
    <xf numFmtId="0" fontId="5" fillId="13" borderId="0" xfId="19" applyFont="1" applyFill="1" applyProtection="1">
      <protection locked="0"/>
    </xf>
    <xf numFmtId="0" fontId="1" fillId="0" borderId="9" xfId="0" applyFont="1" applyBorder="1" applyProtection="1">
      <protection hidden="1"/>
    </xf>
    <xf numFmtId="0" fontId="11" fillId="0" borderId="9" xfId="0" applyFont="1" applyBorder="1" applyProtection="1">
      <protection hidden="1"/>
    </xf>
    <xf numFmtId="0" fontId="12" fillId="2" borderId="0" xfId="0" applyFont="1" applyFill="1" applyProtection="1">
      <protection hidden="1"/>
    </xf>
    <xf numFmtId="0" fontId="11" fillId="2" borderId="0" xfId="0" applyFont="1" applyFill="1" applyProtection="1">
      <protection hidden="1"/>
    </xf>
    <xf numFmtId="0" fontId="6" fillId="2" borderId="0" xfId="0" applyFont="1" applyFill="1" applyProtection="1">
      <protection hidden="1"/>
    </xf>
    <xf numFmtId="0" fontId="27" fillId="0" borderId="0" xfId="21" applyFont="1" applyProtection="1">
      <protection hidden="1"/>
    </xf>
    <xf numFmtId="0" fontId="1" fillId="0" borderId="0" xfId="21" applyProtection="1">
      <protection hidden="1"/>
    </xf>
    <xf numFmtId="0" fontId="28" fillId="5" borderId="0" xfId="21" applyFont="1" applyFill="1" applyProtection="1">
      <protection hidden="1"/>
    </xf>
    <xf numFmtId="0" fontId="28" fillId="0" borderId="0" xfId="21" applyFont="1" applyProtection="1">
      <protection hidden="1"/>
    </xf>
    <xf numFmtId="0" fontId="1" fillId="0" borderId="0" xfId="0" applyFont="1"/>
    <xf numFmtId="0" fontId="1" fillId="0" borderId="0" xfId="0" quotePrefix="1" applyFont="1"/>
    <xf numFmtId="9" fontId="1" fillId="0" borderId="0" xfId="0" applyNumberFormat="1" applyFont="1"/>
    <xf numFmtId="0" fontId="29" fillId="0" borderId="0" xfId="21" applyFont="1" applyProtection="1">
      <protection hidden="1"/>
    </xf>
    <xf numFmtId="0" fontId="30" fillId="0" borderId="0" xfId="21" applyFont="1" applyProtection="1">
      <protection hidden="1"/>
    </xf>
    <xf numFmtId="0" fontId="11" fillId="3" borderId="4" xfId="0" applyFont="1" applyFill="1" applyBorder="1" applyProtection="1">
      <protection hidden="1"/>
    </xf>
    <xf numFmtId="0" fontId="11" fillId="3" borderId="0" xfId="0" applyFont="1" applyFill="1" applyProtection="1">
      <protection hidden="1"/>
    </xf>
    <xf numFmtId="0" fontId="11" fillId="3" borderId="3" xfId="0" applyFont="1" applyFill="1" applyBorder="1" applyProtection="1">
      <protection hidden="1"/>
    </xf>
    <xf numFmtId="0" fontId="11" fillId="3" borderId="3" xfId="0" applyFont="1" applyFill="1" applyBorder="1" applyAlignment="1" applyProtection="1">
      <alignment horizontal="center"/>
      <protection hidden="1"/>
    </xf>
    <xf numFmtId="0" fontId="11" fillId="3" borderId="13" xfId="0" applyFont="1" applyFill="1" applyBorder="1" applyProtection="1">
      <protection hidden="1"/>
    </xf>
    <xf numFmtId="168" fontId="11" fillId="3" borderId="13" xfId="0" applyNumberFormat="1" applyFont="1" applyFill="1" applyBorder="1" applyProtection="1">
      <protection hidden="1"/>
    </xf>
    <xf numFmtId="171" fontId="11" fillId="3" borderId="0" xfId="0" applyNumberFormat="1" applyFont="1" applyFill="1" applyProtection="1">
      <protection hidden="1"/>
    </xf>
    <xf numFmtId="0" fontId="11" fillId="11" borderId="0" xfId="0" applyFont="1" applyFill="1" applyProtection="1">
      <protection hidden="1"/>
    </xf>
    <xf numFmtId="0" fontId="11" fillId="0" borderId="0" xfId="0" applyFont="1" applyProtection="1">
      <protection hidden="1"/>
    </xf>
    <xf numFmtId="0" fontId="31" fillId="0" borderId="0" xfId="0" applyFont="1" applyProtection="1">
      <protection hidden="1"/>
    </xf>
    <xf numFmtId="168" fontId="11" fillId="3" borderId="0" xfId="0" applyNumberFormat="1" applyFont="1" applyFill="1" applyProtection="1">
      <protection hidden="1"/>
    </xf>
    <xf numFmtId="0" fontId="11" fillId="3" borderId="12" xfId="0" applyFont="1" applyFill="1" applyBorder="1" applyProtection="1">
      <protection hidden="1"/>
    </xf>
    <xf numFmtId="0" fontId="11" fillId="3" borderId="12" xfId="0" applyFont="1" applyFill="1" applyBorder="1" applyAlignment="1" applyProtection="1">
      <alignment horizontal="center"/>
      <protection hidden="1"/>
    </xf>
    <xf numFmtId="0" fontId="11" fillId="3" borderId="15" xfId="0" applyFont="1" applyFill="1" applyBorder="1" applyProtection="1">
      <protection hidden="1"/>
    </xf>
    <xf numFmtId="168" fontId="11" fillId="0" borderId="13" xfId="0" applyNumberFormat="1" applyFont="1" applyBorder="1" applyProtection="1">
      <protection hidden="1"/>
    </xf>
    <xf numFmtId="0" fontId="24" fillId="4" borderId="21" xfId="8" applyFont="1" applyFill="1" applyBorder="1" applyAlignment="1" applyProtection="1">
      <alignment horizontal="left" vertical="top"/>
      <protection hidden="1"/>
    </xf>
    <xf numFmtId="0" fontId="25" fillId="4" borderId="53" xfId="8" applyFont="1" applyFill="1" applyBorder="1" applyAlignment="1" applyProtection="1">
      <alignment horizontal="left" vertical="top"/>
      <protection hidden="1"/>
    </xf>
    <xf numFmtId="0" fontId="25" fillId="4" borderId="23" xfId="8" applyFont="1" applyFill="1" applyBorder="1" applyAlignment="1" applyProtection="1">
      <alignment horizontal="left" vertical="top"/>
      <protection hidden="1"/>
    </xf>
    <xf numFmtId="0" fontId="25" fillId="4" borderId="24" xfId="8" applyFont="1" applyFill="1" applyBorder="1" applyAlignment="1" applyProtection="1">
      <alignment horizontal="left" vertical="top"/>
      <protection hidden="1"/>
    </xf>
    <xf numFmtId="0" fontId="25" fillId="4" borderId="84" xfId="8" applyFont="1" applyFill="1" applyBorder="1" applyAlignment="1" applyProtection="1">
      <alignment horizontal="left" vertical="top"/>
      <protection hidden="1"/>
    </xf>
    <xf numFmtId="0" fontId="9" fillId="4" borderId="24" xfId="10" applyFont="1" applyFill="1" applyBorder="1" applyAlignment="1" applyProtection="1">
      <alignment horizontal="left" vertical="top"/>
      <protection hidden="1"/>
    </xf>
    <xf numFmtId="0" fontId="5" fillId="4" borderId="84" xfId="10" applyFill="1" applyBorder="1" applyAlignment="1" applyProtection="1">
      <alignment horizontal="left" vertical="top"/>
      <protection hidden="1"/>
    </xf>
    <xf numFmtId="44" fontId="5" fillId="2" borderId="38" xfId="16" applyFont="1" applyFill="1" applyBorder="1" applyAlignment="1" applyProtection="1">
      <alignment horizontal="center" vertical="top"/>
      <protection hidden="1"/>
    </xf>
    <xf numFmtId="0" fontId="5" fillId="4" borderId="47" xfId="10" applyFill="1" applyBorder="1" applyAlignment="1" applyProtection="1">
      <alignment horizontal="left" vertical="top"/>
      <protection hidden="1"/>
    </xf>
    <xf numFmtId="44" fontId="6" fillId="2" borderId="33" xfId="16" applyFont="1" applyFill="1" applyBorder="1" applyAlignment="1" applyProtection="1">
      <alignment horizontal="center" vertical="top"/>
      <protection hidden="1"/>
    </xf>
    <xf numFmtId="0" fontId="6" fillId="4" borderId="22" xfId="10" applyFont="1" applyFill="1" applyBorder="1" applyAlignment="1" applyProtection="1">
      <alignment horizontal="center" vertical="center" wrapText="1"/>
      <protection hidden="1"/>
    </xf>
    <xf numFmtId="0" fontId="6" fillId="4" borderId="25" xfId="10" applyFont="1" applyFill="1" applyBorder="1" applyAlignment="1" applyProtection="1">
      <alignment horizontal="center" vertical="center" wrapText="1"/>
      <protection hidden="1"/>
    </xf>
    <xf numFmtId="0" fontId="6" fillId="4" borderId="22" xfId="10" applyFont="1" applyFill="1" applyBorder="1" applyAlignment="1" applyProtection="1">
      <alignment horizontal="center" vertical="top" wrapText="1"/>
      <protection hidden="1"/>
    </xf>
    <xf numFmtId="0" fontId="6" fillId="4" borderId="25" xfId="10" applyFont="1" applyFill="1" applyBorder="1" applyAlignment="1" applyProtection="1">
      <alignment horizontal="center" vertical="top" wrapText="1"/>
      <protection hidden="1"/>
    </xf>
    <xf numFmtId="0" fontId="6" fillId="2" borderId="30" xfId="10" applyFont="1" applyFill="1" applyBorder="1" applyAlignment="1" applyProtection="1">
      <alignment horizontal="left" vertical="top"/>
      <protection hidden="1"/>
    </xf>
    <xf numFmtId="0" fontId="6" fillId="2" borderId="31" xfId="10" applyFont="1" applyFill="1" applyBorder="1" applyAlignment="1" applyProtection="1">
      <alignment horizontal="left" vertical="top"/>
      <protection hidden="1"/>
    </xf>
    <xf numFmtId="0" fontId="6" fillId="4" borderId="22" xfId="10" applyFont="1" applyFill="1" applyBorder="1" applyAlignment="1" applyProtection="1">
      <alignment horizontal="left" vertical="top" wrapText="1"/>
      <protection hidden="1"/>
    </xf>
    <xf numFmtId="0" fontId="6" fillId="4" borderId="25" xfId="10" applyFont="1" applyFill="1" applyBorder="1" applyAlignment="1" applyProtection="1">
      <alignment horizontal="left" vertical="top" wrapText="1"/>
      <protection hidden="1"/>
    </xf>
    <xf numFmtId="0" fontId="6" fillId="4" borderId="21" xfId="10" applyFont="1" applyFill="1" applyBorder="1" applyAlignment="1" applyProtection="1">
      <alignment horizontal="left" vertical="top"/>
      <protection hidden="1"/>
    </xf>
    <xf numFmtId="0" fontId="6" fillId="4" borderId="24" xfId="10" applyFont="1" applyFill="1" applyBorder="1" applyAlignment="1" applyProtection="1">
      <alignment horizontal="left" vertical="top"/>
      <protection hidden="1"/>
    </xf>
    <xf numFmtId="0" fontId="6" fillId="4" borderId="22" xfId="10" applyFont="1" applyFill="1" applyBorder="1" applyAlignment="1" applyProtection="1">
      <alignment horizontal="left" vertical="top"/>
      <protection hidden="1"/>
    </xf>
    <xf numFmtId="0" fontId="6" fillId="4" borderId="25" xfId="10" applyFont="1" applyFill="1" applyBorder="1" applyAlignment="1" applyProtection="1">
      <alignment horizontal="left" vertical="top"/>
      <protection hidden="1"/>
    </xf>
    <xf numFmtId="0" fontId="12" fillId="2" borderId="4" xfId="0" applyFont="1" applyFill="1" applyBorder="1" applyAlignment="1" applyProtection="1">
      <alignment horizontal="center" vertical="top" wrapText="1"/>
      <protection hidden="1"/>
    </xf>
    <xf numFmtId="0" fontId="12" fillId="2" borderId="3" xfId="0" applyFont="1" applyFill="1" applyBorder="1" applyAlignment="1" applyProtection="1">
      <alignment horizontal="center" vertical="top" wrapText="1"/>
      <protection hidden="1"/>
    </xf>
    <xf numFmtId="0" fontId="12" fillId="2" borderId="13" xfId="0" applyFont="1" applyFill="1" applyBorder="1" applyAlignment="1" applyProtection="1">
      <alignment horizontal="center" vertical="top" wrapText="1"/>
      <protection hidden="1"/>
    </xf>
    <xf numFmtId="0" fontId="6" fillId="3" borderId="42" xfId="3" applyFont="1" applyFill="1" applyBorder="1" applyAlignment="1" applyProtection="1">
      <alignment horizontal="center" vertical="center" wrapText="1"/>
      <protection hidden="1"/>
    </xf>
    <xf numFmtId="0" fontId="8" fillId="3" borderId="20" xfId="3" applyFont="1" applyFill="1" applyBorder="1" applyAlignment="1" applyProtection="1">
      <alignment horizontal="center" vertical="center" wrapText="1"/>
      <protection hidden="1"/>
    </xf>
    <xf numFmtId="0" fontId="6" fillId="3" borderId="44" xfId="3" applyFont="1" applyFill="1" applyBorder="1" applyAlignment="1" applyProtection="1">
      <alignment horizontal="center" vertical="center"/>
      <protection hidden="1"/>
    </xf>
    <xf numFmtId="0" fontId="6" fillId="3" borderId="58" xfId="3" applyFont="1" applyFill="1" applyBorder="1" applyAlignment="1" applyProtection="1">
      <alignment horizontal="center" vertical="center"/>
      <protection hidden="1"/>
    </xf>
    <xf numFmtId="0" fontId="6" fillId="3" borderId="20" xfId="3" applyFont="1" applyFill="1" applyBorder="1" applyAlignment="1" applyProtection="1">
      <alignment horizontal="center" vertical="center" wrapText="1"/>
      <protection hidden="1"/>
    </xf>
    <xf numFmtId="0" fontId="11" fillId="3" borderId="43" xfId="0" applyFont="1" applyFill="1" applyBorder="1" applyAlignment="1" applyProtection="1">
      <alignment horizontal="center" vertical="center"/>
      <protection hidden="1"/>
    </xf>
    <xf numFmtId="0" fontId="11" fillId="3" borderId="53" xfId="0" applyFont="1" applyFill="1" applyBorder="1" applyAlignment="1" applyProtection="1">
      <alignment horizontal="center" vertical="center"/>
      <protection hidden="1"/>
    </xf>
    <xf numFmtId="0" fontId="11" fillId="3" borderId="44" xfId="0" applyFont="1" applyFill="1" applyBorder="1" applyAlignment="1" applyProtection="1">
      <alignment horizontal="center" vertical="center"/>
      <protection hidden="1"/>
    </xf>
    <xf numFmtId="0" fontId="11" fillId="3" borderId="56" xfId="0" applyFont="1" applyFill="1" applyBorder="1" applyAlignment="1" applyProtection="1">
      <alignment horizontal="center" vertical="center"/>
      <protection hidden="1"/>
    </xf>
    <xf numFmtId="0" fontId="11" fillId="3" borderId="57" xfId="0" applyFont="1" applyFill="1" applyBorder="1" applyAlignment="1" applyProtection="1">
      <alignment horizontal="center" vertical="center"/>
      <protection hidden="1"/>
    </xf>
    <xf numFmtId="0" fontId="11" fillId="3" borderId="58" xfId="0" applyFont="1" applyFill="1" applyBorder="1" applyAlignment="1" applyProtection="1">
      <alignment horizontal="center" vertical="center"/>
      <protection hidden="1"/>
    </xf>
    <xf numFmtId="0" fontId="5" fillId="2" borderId="35" xfId="3" applyFont="1" applyFill="1" applyBorder="1" applyAlignment="1" applyProtection="1">
      <alignment horizontal="center" vertical="center"/>
      <protection locked="0"/>
    </xf>
    <xf numFmtId="0" fontId="5" fillId="2" borderId="34" xfId="3" applyFont="1" applyFill="1" applyBorder="1" applyAlignment="1" applyProtection="1">
      <alignment horizontal="center" vertical="center"/>
      <protection locked="0"/>
    </xf>
    <xf numFmtId="0" fontId="5" fillId="2" borderId="36" xfId="3" applyFont="1" applyFill="1" applyBorder="1" applyAlignment="1" applyProtection="1">
      <alignment horizontal="center" vertical="center"/>
      <protection locked="0"/>
    </xf>
    <xf numFmtId="0" fontId="5" fillId="2" borderId="4" xfId="3" applyFont="1" applyFill="1" applyBorder="1" applyAlignment="1" applyProtection="1">
      <alignment horizontal="center" vertical="center"/>
      <protection locked="0"/>
    </xf>
    <xf numFmtId="0" fontId="5" fillId="2" borderId="3" xfId="3" applyFont="1" applyFill="1" applyBorder="1" applyAlignment="1" applyProtection="1">
      <alignment horizontal="center" vertical="center"/>
      <protection locked="0"/>
    </xf>
    <xf numFmtId="0" fontId="5" fillId="2" borderId="13" xfId="3" applyFont="1" applyFill="1" applyBorder="1" applyAlignment="1" applyProtection="1">
      <alignment horizontal="center" vertical="center"/>
      <protection locked="0"/>
    </xf>
    <xf numFmtId="0" fontId="57" fillId="3" borderId="23" xfId="0" applyFont="1" applyFill="1" applyBorder="1" applyAlignment="1" applyProtection="1">
      <alignment horizontal="center" vertical="center" wrapText="1"/>
      <protection hidden="1"/>
    </xf>
    <xf numFmtId="0" fontId="57" fillId="3" borderId="26" xfId="0" applyFont="1" applyFill="1" applyBorder="1" applyAlignment="1" applyProtection="1">
      <alignment horizontal="center" vertical="center" wrapText="1"/>
      <protection hidden="1"/>
    </xf>
    <xf numFmtId="0" fontId="53" fillId="3" borderId="0" xfId="0" applyFont="1" applyFill="1" applyAlignment="1" applyProtection="1">
      <alignment horizontal="center"/>
      <protection hidden="1"/>
    </xf>
    <xf numFmtId="0" fontId="54" fillId="2" borderId="21" xfId="3" applyFont="1" applyFill="1" applyBorder="1" applyAlignment="1" applyProtection="1">
      <alignment horizontal="center" vertical="center"/>
      <protection locked="0"/>
    </xf>
    <xf numFmtId="0" fontId="54" fillId="2" borderId="23" xfId="3" applyFont="1" applyFill="1" applyBorder="1" applyAlignment="1" applyProtection="1">
      <alignment horizontal="center" vertical="center"/>
      <protection locked="0"/>
    </xf>
    <xf numFmtId="0" fontId="54" fillId="2" borderId="47" xfId="3" applyFont="1" applyFill="1" applyBorder="1" applyAlignment="1" applyProtection="1">
      <alignment horizontal="center" vertical="center"/>
      <protection locked="0"/>
    </xf>
    <xf numFmtId="0" fontId="54" fillId="2" borderId="26" xfId="3" applyFont="1" applyFill="1" applyBorder="1" applyAlignment="1" applyProtection="1">
      <alignment horizontal="center" vertical="center"/>
      <protection locked="0"/>
    </xf>
    <xf numFmtId="0" fontId="56" fillId="3" borderId="0" xfId="0" applyFont="1" applyFill="1" applyAlignment="1" applyProtection="1">
      <alignment horizontal="center"/>
      <protection hidden="1"/>
    </xf>
    <xf numFmtId="0" fontId="18" fillId="2" borderId="21" xfId="3" applyFont="1" applyFill="1" applyBorder="1" applyAlignment="1" applyProtection="1">
      <alignment horizontal="center" vertical="center"/>
      <protection locked="0"/>
    </xf>
    <xf numFmtId="0" fontId="18" fillId="2" borderId="23" xfId="3" applyFont="1" applyFill="1" applyBorder="1" applyAlignment="1" applyProtection="1">
      <alignment horizontal="center" vertical="center"/>
      <protection locked="0"/>
    </xf>
    <xf numFmtId="0" fontId="18" fillId="2" borderId="47" xfId="3" applyFont="1" applyFill="1" applyBorder="1" applyAlignment="1" applyProtection="1">
      <alignment horizontal="center" vertical="center"/>
      <protection locked="0"/>
    </xf>
    <xf numFmtId="0" fontId="18" fillId="2" borderId="26" xfId="3" applyFont="1" applyFill="1" applyBorder="1" applyAlignment="1" applyProtection="1">
      <alignment horizontal="center" vertical="center"/>
      <protection locked="0"/>
    </xf>
    <xf numFmtId="0" fontId="5" fillId="2" borderId="4" xfId="3" applyFont="1" applyFill="1" applyBorder="1" applyAlignment="1" applyProtection="1">
      <alignment horizontal="left" vertical="center"/>
      <protection locked="0"/>
    </xf>
    <xf numFmtId="0" fontId="5" fillId="2" borderId="3" xfId="3" applyFont="1" applyFill="1" applyBorder="1" applyAlignment="1" applyProtection="1">
      <alignment horizontal="left" vertical="center"/>
      <protection locked="0"/>
    </xf>
    <xf numFmtId="0" fontId="5" fillId="2" borderId="13" xfId="3" applyFont="1" applyFill="1" applyBorder="1" applyAlignment="1" applyProtection="1">
      <alignment horizontal="left" vertical="center"/>
      <protection locked="0"/>
    </xf>
    <xf numFmtId="0" fontId="6" fillId="3" borderId="42" xfId="0" applyFont="1" applyFill="1" applyBorder="1" applyAlignment="1" applyProtection="1">
      <alignment horizontal="center" vertical="center"/>
      <protection hidden="1"/>
    </xf>
    <xf numFmtId="0" fontId="6" fillId="3" borderId="20" xfId="0" applyFont="1" applyFill="1" applyBorder="1" applyAlignment="1" applyProtection="1">
      <alignment horizontal="center" vertical="center"/>
      <protection hidden="1"/>
    </xf>
    <xf numFmtId="0" fontId="21" fillId="3" borderId="0" xfId="3" applyFont="1" applyFill="1" applyAlignment="1" applyProtection="1">
      <alignment horizontal="left" vertical="top" wrapText="1"/>
      <protection hidden="1"/>
    </xf>
    <xf numFmtId="167" fontId="11" fillId="3" borderId="42" xfId="0" applyNumberFormat="1" applyFont="1" applyFill="1" applyBorder="1" applyAlignment="1" applyProtection="1">
      <alignment horizontal="center" vertical="center" wrapText="1"/>
      <protection hidden="1"/>
    </xf>
    <xf numFmtId="167" fontId="11" fillId="3" borderId="2" xfId="0" applyNumberFormat="1" applyFont="1" applyFill="1" applyBorder="1" applyAlignment="1" applyProtection="1">
      <alignment horizontal="center" vertical="center" wrapText="1"/>
      <protection hidden="1"/>
    </xf>
    <xf numFmtId="167" fontId="11" fillId="3" borderId="20" xfId="0" applyNumberFormat="1" applyFont="1" applyFill="1" applyBorder="1" applyAlignment="1" applyProtection="1">
      <alignment horizontal="center" vertical="center" wrapText="1"/>
      <protection hidden="1"/>
    </xf>
    <xf numFmtId="167" fontId="11" fillId="3" borderId="43" xfId="0" applyNumberFormat="1" applyFont="1" applyFill="1" applyBorder="1" applyAlignment="1" applyProtection="1">
      <alignment horizontal="center" vertical="center" wrapText="1"/>
      <protection hidden="1"/>
    </xf>
    <xf numFmtId="167" fontId="11" fillId="3" borderId="6" xfId="0" applyNumberFormat="1" applyFont="1" applyFill="1" applyBorder="1" applyAlignment="1" applyProtection="1">
      <alignment horizontal="center" vertical="center" wrapText="1"/>
      <protection hidden="1"/>
    </xf>
    <xf numFmtId="167" fontId="11" fillId="3" borderId="56" xfId="0" applyNumberFormat="1" applyFont="1" applyFill="1" applyBorder="1" applyAlignment="1" applyProtection="1">
      <alignment horizontal="center" vertical="center" wrapText="1"/>
      <protection hidden="1"/>
    </xf>
    <xf numFmtId="0" fontId="12" fillId="2" borderId="10" xfId="0" applyFont="1" applyFill="1" applyBorder="1" applyAlignment="1" applyProtection="1">
      <alignment horizontal="left" vertical="center"/>
      <protection locked="0"/>
    </xf>
    <xf numFmtId="0" fontId="12" fillId="2" borderId="14" xfId="0" applyFont="1" applyFill="1" applyBorder="1" applyAlignment="1" applyProtection="1">
      <alignment horizontal="left" vertical="center"/>
      <protection locked="0"/>
    </xf>
    <xf numFmtId="0" fontId="6" fillId="3" borderId="2" xfId="0" applyFont="1" applyFill="1" applyBorder="1" applyAlignment="1" applyProtection="1">
      <alignment horizontal="center" vertical="center"/>
      <protection hidden="1"/>
    </xf>
    <xf numFmtId="0" fontId="8" fillId="3" borderId="2" xfId="3" applyFont="1" applyFill="1" applyBorder="1" applyAlignment="1" applyProtection="1">
      <alignment horizontal="center" vertical="center" wrapText="1"/>
      <protection hidden="1"/>
    </xf>
    <xf numFmtId="165" fontId="7" fillId="3" borderId="4" xfId="3" applyNumberFormat="1" applyFill="1" applyBorder="1" applyAlignment="1" applyProtection="1">
      <alignment horizontal="center"/>
      <protection hidden="1"/>
    </xf>
    <xf numFmtId="165" fontId="7" fillId="3" borderId="13" xfId="3" applyNumberFormat="1" applyFill="1" applyBorder="1" applyAlignment="1" applyProtection="1">
      <alignment horizontal="center"/>
      <protection hidden="1"/>
    </xf>
    <xf numFmtId="165" fontId="8" fillId="3" borderId="51" xfId="3" applyNumberFormat="1" applyFont="1" applyFill="1" applyBorder="1" applyAlignment="1" applyProtection="1">
      <alignment horizontal="center" vertical="center"/>
      <protection hidden="1"/>
    </xf>
    <xf numFmtId="165" fontId="8" fillId="3" borderId="31" xfId="3" applyNumberFormat="1" applyFont="1" applyFill="1" applyBorder="1" applyAlignment="1" applyProtection="1">
      <alignment horizontal="center" vertical="center"/>
      <protection hidden="1"/>
    </xf>
    <xf numFmtId="0" fontId="11" fillId="3" borderId="60" xfId="0" applyFont="1" applyFill="1" applyBorder="1" applyAlignment="1" applyProtection="1">
      <alignment horizontal="center" vertical="center"/>
      <protection hidden="1"/>
    </xf>
    <xf numFmtId="0" fontId="11" fillId="3" borderId="61" xfId="0" applyFont="1" applyFill="1" applyBorder="1" applyAlignment="1" applyProtection="1">
      <alignment horizontal="center" vertical="center"/>
      <protection hidden="1"/>
    </xf>
    <xf numFmtId="0" fontId="6" fillId="3" borderId="43" xfId="3" applyFont="1" applyFill="1" applyBorder="1" applyAlignment="1" applyProtection="1">
      <alignment horizontal="center" vertical="center" wrapText="1"/>
      <protection hidden="1"/>
    </xf>
    <xf numFmtId="0" fontId="8" fillId="3" borderId="6" xfId="3" applyFont="1" applyFill="1" applyBorder="1" applyAlignment="1" applyProtection="1">
      <alignment horizontal="center" vertical="center" wrapText="1"/>
      <protection hidden="1"/>
    </xf>
    <xf numFmtId="0" fontId="8" fillId="3" borderId="56" xfId="3" applyFont="1" applyFill="1" applyBorder="1" applyAlignment="1" applyProtection="1">
      <alignment horizontal="center" vertical="center" wrapText="1"/>
      <protection hidden="1"/>
    </xf>
    <xf numFmtId="0" fontId="6" fillId="3" borderId="35" xfId="0" applyFont="1" applyFill="1" applyBorder="1" applyAlignment="1" applyProtection="1">
      <alignment horizontal="center" vertical="center" wrapText="1"/>
      <protection hidden="1"/>
    </xf>
    <xf numFmtId="0" fontId="6" fillId="3" borderId="17" xfId="0" applyFont="1" applyFill="1" applyBorder="1" applyAlignment="1" applyProtection="1">
      <alignment horizontal="center" vertical="center" wrapText="1"/>
      <protection hidden="1"/>
    </xf>
    <xf numFmtId="0" fontId="6" fillId="3" borderId="43" xfId="0" applyFont="1" applyFill="1" applyBorder="1" applyAlignment="1" applyProtection="1">
      <alignment horizontal="center" vertical="center"/>
      <protection hidden="1"/>
    </xf>
    <xf numFmtId="0" fontId="8" fillId="3" borderId="56" xfId="0" applyFont="1" applyFill="1" applyBorder="1" applyAlignment="1" applyProtection="1">
      <alignment horizontal="center" vertical="center"/>
      <protection hidden="1"/>
    </xf>
    <xf numFmtId="0" fontId="6" fillId="3" borderId="43" xfId="0" applyFont="1" applyFill="1" applyBorder="1" applyAlignment="1" applyProtection="1">
      <alignment horizontal="center" vertical="center" wrapText="1"/>
      <protection hidden="1"/>
    </xf>
    <xf numFmtId="0" fontId="6" fillId="3" borderId="56" xfId="0" applyFont="1" applyFill="1" applyBorder="1" applyAlignment="1" applyProtection="1">
      <alignment horizontal="center" vertical="center" wrapText="1"/>
      <protection hidden="1"/>
    </xf>
    <xf numFmtId="0" fontId="12" fillId="2" borderId="35" xfId="0" applyFont="1" applyFill="1" applyBorder="1" applyAlignment="1" applyProtection="1">
      <alignment horizontal="center" vertical="center"/>
      <protection locked="0"/>
    </xf>
    <xf numFmtId="0" fontId="12" fillId="2" borderId="34" xfId="0" applyFont="1" applyFill="1" applyBorder="1" applyAlignment="1" applyProtection="1">
      <alignment horizontal="center" vertical="center"/>
      <protection locked="0"/>
    </xf>
    <xf numFmtId="0" fontId="12" fillId="2" borderId="36" xfId="0" applyFont="1" applyFill="1" applyBorder="1" applyAlignment="1" applyProtection="1">
      <alignment horizontal="center" vertical="center"/>
      <protection locked="0"/>
    </xf>
    <xf numFmtId="0" fontId="11" fillId="3" borderId="43" xfId="0" applyFont="1" applyFill="1" applyBorder="1" applyAlignment="1" applyProtection="1">
      <alignment horizontal="center" vertical="center" wrapText="1"/>
      <protection hidden="1"/>
    </xf>
    <xf numFmtId="0" fontId="11" fillId="3" borderId="44" xfId="0" applyFont="1" applyFill="1" applyBorder="1" applyAlignment="1" applyProtection="1">
      <alignment horizontal="center" vertical="center" wrapText="1"/>
      <protection hidden="1"/>
    </xf>
    <xf numFmtId="0" fontId="11" fillId="3" borderId="6" xfId="0" applyFont="1" applyFill="1" applyBorder="1" applyAlignment="1" applyProtection="1">
      <alignment horizontal="center" vertical="center" wrapText="1"/>
      <protection hidden="1"/>
    </xf>
    <xf numFmtId="0" fontId="11" fillId="3" borderId="8" xfId="0" applyFont="1" applyFill="1" applyBorder="1" applyAlignment="1" applyProtection="1">
      <alignment horizontal="center" vertical="center" wrapText="1"/>
      <protection hidden="1"/>
    </xf>
    <xf numFmtId="0" fontId="11" fillId="3" borderId="56" xfId="0" applyFont="1" applyFill="1" applyBorder="1" applyAlignment="1" applyProtection="1">
      <alignment horizontal="center" vertical="center" wrapText="1"/>
      <protection hidden="1"/>
    </xf>
    <xf numFmtId="0" fontId="11" fillId="3" borderId="58" xfId="0" applyFont="1" applyFill="1" applyBorder="1" applyAlignment="1" applyProtection="1">
      <alignment horizontal="center" vertical="center" wrapText="1"/>
      <protection hidden="1"/>
    </xf>
    <xf numFmtId="0" fontId="11" fillId="3" borderId="41" xfId="0" applyFont="1" applyFill="1" applyBorder="1" applyAlignment="1" applyProtection="1">
      <alignment horizontal="center" vertical="center"/>
      <protection hidden="1"/>
    </xf>
    <xf numFmtId="0" fontId="11" fillId="3" borderId="45" xfId="0" applyFont="1" applyFill="1" applyBorder="1" applyAlignment="1" applyProtection="1">
      <alignment horizontal="center" vertical="center"/>
      <protection hidden="1"/>
    </xf>
    <xf numFmtId="0" fontId="11" fillId="3" borderId="55" xfId="0" applyFont="1" applyFill="1" applyBorder="1" applyAlignment="1" applyProtection="1">
      <alignment horizontal="center" vertical="center"/>
      <protection hidden="1"/>
    </xf>
    <xf numFmtId="0" fontId="8" fillId="3" borderId="41" xfId="3" applyFont="1" applyFill="1" applyBorder="1" applyAlignment="1" applyProtection="1">
      <alignment horizontal="center" vertical="center"/>
      <protection hidden="1"/>
    </xf>
    <xf numFmtId="0" fontId="8" fillId="3" borderId="55" xfId="3" applyFont="1" applyFill="1" applyBorder="1" applyAlignment="1" applyProtection="1">
      <alignment horizontal="center" vertical="center"/>
      <protection hidden="1"/>
    </xf>
    <xf numFmtId="0" fontId="12" fillId="2" borderId="6" xfId="0" applyFont="1" applyFill="1" applyBorder="1" applyAlignment="1" applyProtection="1">
      <alignment horizontal="left" vertical="center"/>
      <protection locked="0"/>
    </xf>
    <xf numFmtId="0" fontId="12" fillId="2" borderId="8" xfId="0" applyFont="1" applyFill="1" applyBorder="1" applyAlignment="1" applyProtection="1">
      <alignment horizontal="left" vertical="center"/>
      <protection locked="0"/>
    </xf>
    <xf numFmtId="0" fontId="6" fillId="3" borderId="42" xfId="3" applyFont="1" applyFill="1" applyBorder="1" applyAlignment="1" applyProtection="1">
      <alignment horizontal="center" vertical="center"/>
      <protection hidden="1"/>
    </xf>
    <xf numFmtId="0" fontId="8" fillId="3" borderId="2" xfId="3" applyFont="1" applyFill="1" applyBorder="1" applyAlignment="1" applyProtection="1">
      <alignment horizontal="center" vertical="center"/>
      <protection hidden="1"/>
    </xf>
    <xf numFmtId="0" fontId="8" fillId="3" borderId="20" xfId="3" applyFont="1" applyFill="1" applyBorder="1" applyAlignment="1" applyProtection="1">
      <alignment horizontal="center" vertical="center"/>
      <protection hidden="1"/>
    </xf>
    <xf numFmtId="0" fontId="6" fillId="3" borderId="20" xfId="3" applyFont="1" applyFill="1" applyBorder="1" applyAlignment="1" applyProtection="1">
      <alignment horizontal="center" vertical="center"/>
      <protection hidden="1"/>
    </xf>
    <xf numFmtId="0" fontId="11" fillId="3" borderId="43" xfId="0" applyFont="1" applyFill="1" applyBorder="1" applyAlignment="1" applyProtection="1">
      <alignment horizontal="left" vertical="center"/>
      <protection hidden="1"/>
    </xf>
    <xf numFmtId="0" fontId="11" fillId="3" borderId="53" xfId="0" applyFont="1" applyFill="1" applyBorder="1" applyAlignment="1" applyProtection="1">
      <alignment horizontal="left" vertical="center"/>
      <protection hidden="1"/>
    </xf>
    <xf numFmtId="0" fontId="11" fillId="3" borderId="44" xfId="0" applyFont="1" applyFill="1" applyBorder="1" applyAlignment="1" applyProtection="1">
      <alignment horizontal="left" vertical="center"/>
      <protection hidden="1"/>
    </xf>
    <xf numFmtId="0" fontId="11" fillId="3" borderId="56" xfId="0" applyFont="1" applyFill="1" applyBorder="1" applyAlignment="1" applyProtection="1">
      <alignment horizontal="left" vertical="center"/>
      <protection hidden="1"/>
    </xf>
    <xf numFmtId="0" fontId="11" fillId="3" borderId="57" xfId="0" applyFont="1" applyFill="1" applyBorder="1" applyAlignment="1" applyProtection="1">
      <alignment horizontal="left" vertical="center"/>
      <protection hidden="1"/>
    </xf>
    <xf numFmtId="0" fontId="11" fillId="3" borderId="58" xfId="0" applyFont="1" applyFill="1" applyBorder="1" applyAlignment="1" applyProtection="1">
      <alignment horizontal="left" vertical="center"/>
      <protection hidden="1"/>
    </xf>
    <xf numFmtId="0" fontId="8" fillId="3" borderId="42" xfId="3" applyFont="1" applyFill="1" applyBorder="1" applyAlignment="1" applyProtection="1">
      <alignment horizontal="center" vertical="center" wrapText="1"/>
      <protection hidden="1"/>
    </xf>
    <xf numFmtId="0" fontId="5" fillId="2" borderId="17" xfId="3" applyFont="1" applyFill="1" applyBorder="1" applyAlignment="1" applyProtection="1">
      <alignment horizontal="left" vertical="center"/>
      <protection locked="0"/>
    </xf>
    <xf numFmtId="0" fontId="5" fillId="2" borderId="19" xfId="3" applyFont="1" applyFill="1" applyBorder="1" applyAlignment="1" applyProtection="1">
      <alignment horizontal="left" vertical="center"/>
      <protection locked="0"/>
    </xf>
    <xf numFmtId="0" fontId="5" fillId="2" borderId="18" xfId="3" applyFont="1" applyFill="1" applyBorder="1" applyAlignment="1" applyProtection="1">
      <alignment horizontal="left" vertical="center"/>
      <protection locked="0"/>
    </xf>
    <xf numFmtId="0" fontId="11" fillId="3" borderId="53" xfId="0" applyFont="1" applyFill="1" applyBorder="1" applyAlignment="1" applyProtection="1">
      <alignment horizontal="center" vertical="center" wrapText="1"/>
      <protection hidden="1"/>
    </xf>
    <xf numFmtId="0" fontId="11" fillId="3" borderId="0" xfId="0" applyFont="1" applyFill="1" applyAlignment="1" applyProtection="1">
      <alignment horizontal="center" vertical="center" wrapText="1"/>
      <protection hidden="1"/>
    </xf>
    <xf numFmtId="0" fontId="11" fillId="3" borderId="57" xfId="0" applyFont="1" applyFill="1" applyBorder="1" applyAlignment="1" applyProtection="1">
      <alignment horizontal="center" vertical="center" wrapText="1"/>
      <protection hidden="1"/>
    </xf>
    <xf numFmtId="0" fontId="8" fillId="3" borderId="20" xfId="0" applyFont="1" applyFill="1" applyBorder="1" applyAlignment="1" applyProtection="1">
      <alignment horizontal="center" vertical="center"/>
      <protection hidden="1"/>
    </xf>
    <xf numFmtId="0" fontId="6" fillId="2" borderId="11" xfId="0" applyFont="1" applyFill="1" applyBorder="1" applyAlignment="1" applyProtection="1">
      <alignment vertical="top" wrapText="1"/>
      <protection hidden="1"/>
    </xf>
    <xf numFmtId="0" fontId="12" fillId="2" borderId="11" xfId="0" applyFont="1" applyFill="1" applyBorder="1" applyAlignment="1" applyProtection="1">
      <alignment vertical="top"/>
      <protection hidden="1"/>
    </xf>
    <xf numFmtId="0" fontId="12" fillId="2" borderId="14" xfId="0" applyFont="1" applyFill="1" applyBorder="1" applyAlignment="1" applyProtection="1">
      <alignment vertical="top"/>
      <protection hidden="1"/>
    </xf>
    <xf numFmtId="0" fontId="18" fillId="3" borderId="0" xfId="0" applyFont="1" applyFill="1" applyAlignment="1" applyProtection="1">
      <alignment horizontal="center" vertical="center" wrapText="1"/>
      <protection hidden="1"/>
    </xf>
    <xf numFmtId="0" fontId="12" fillId="3" borderId="0" xfId="0" applyFont="1" applyFill="1" applyAlignment="1" applyProtection="1">
      <alignment horizontal="left" vertical="center" wrapText="1"/>
      <protection hidden="1"/>
    </xf>
    <xf numFmtId="0" fontId="20" fillId="3" borderId="0" xfId="7" applyFont="1" applyFill="1" applyAlignment="1" applyProtection="1">
      <alignment horizontal="left" vertical="center"/>
      <protection hidden="1"/>
    </xf>
    <xf numFmtId="0" fontId="5" fillId="2" borderId="4" xfId="3" applyFont="1" applyFill="1" applyBorder="1" applyAlignment="1" applyProtection="1">
      <alignment horizontal="left"/>
      <protection locked="0"/>
    </xf>
    <xf numFmtId="0" fontId="5" fillId="2" borderId="13" xfId="3" applyFont="1" applyFill="1" applyBorder="1" applyAlignment="1" applyProtection="1">
      <alignment horizontal="left"/>
      <protection locked="0"/>
    </xf>
    <xf numFmtId="0" fontId="5" fillId="2" borderId="9" xfId="3" applyFont="1" applyFill="1" applyBorder="1" applyAlignment="1" applyProtection="1">
      <alignment horizontal="left"/>
      <protection locked="0"/>
    </xf>
    <xf numFmtId="0" fontId="5" fillId="2" borderId="15" xfId="3" applyFont="1" applyFill="1" applyBorder="1" applyAlignment="1" applyProtection="1">
      <alignment horizontal="left"/>
      <protection locked="0"/>
    </xf>
    <xf numFmtId="0" fontId="8" fillId="3" borderId="45" xfId="3" applyFont="1" applyFill="1" applyBorder="1" applyAlignment="1" applyProtection="1">
      <alignment horizontal="center" vertical="center"/>
      <protection hidden="1"/>
    </xf>
    <xf numFmtId="0" fontId="5" fillId="2" borderId="17" xfId="3" applyFont="1" applyFill="1" applyBorder="1" applyAlignment="1" applyProtection="1">
      <alignment horizontal="left"/>
      <protection locked="0"/>
    </xf>
    <xf numFmtId="0" fontId="5" fillId="2" borderId="18" xfId="3" applyFont="1" applyFill="1" applyBorder="1" applyAlignment="1" applyProtection="1">
      <alignment horizontal="left"/>
      <protection locked="0"/>
    </xf>
    <xf numFmtId="0" fontId="12" fillId="2" borderId="11" xfId="0" applyFont="1" applyFill="1" applyBorder="1" applyAlignment="1" applyProtection="1">
      <alignment horizontal="left" vertical="center"/>
      <protection locked="0"/>
    </xf>
    <xf numFmtId="0" fontId="1" fillId="2" borderId="4"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center"/>
      <protection locked="0"/>
    </xf>
    <xf numFmtId="0" fontId="12" fillId="2" borderId="13" xfId="0" applyFont="1" applyFill="1" applyBorder="1" applyAlignment="1" applyProtection="1">
      <alignment horizontal="left" vertical="center"/>
      <protection locked="0"/>
    </xf>
    <xf numFmtId="165" fontId="7" fillId="3" borderId="9" xfId="3" applyNumberFormat="1" applyFill="1" applyBorder="1" applyAlignment="1" applyProtection="1">
      <alignment horizontal="center"/>
      <protection hidden="1"/>
    </xf>
    <xf numFmtId="165" fontId="7" fillId="3" borderId="15" xfId="3" applyNumberFormat="1" applyFill="1" applyBorder="1" applyAlignment="1" applyProtection="1">
      <alignment horizontal="center"/>
      <protection hidden="1"/>
    </xf>
    <xf numFmtId="0" fontId="8" fillId="3" borderId="43" xfId="3" applyFont="1" applyFill="1" applyBorder="1" applyAlignment="1" applyProtection="1">
      <alignment horizontal="center" vertical="center"/>
      <protection hidden="1"/>
    </xf>
    <xf numFmtId="0" fontId="8" fillId="3" borderId="44" xfId="3" applyFont="1" applyFill="1" applyBorder="1" applyAlignment="1" applyProtection="1">
      <alignment horizontal="center" vertical="center"/>
      <protection hidden="1"/>
    </xf>
    <xf numFmtId="0" fontId="8" fillId="3" borderId="6" xfId="3" applyFont="1" applyFill="1" applyBorder="1" applyAlignment="1" applyProtection="1">
      <alignment horizontal="center" vertical="center"/>
      <protection hidden="1"/>
    </xf>
    <xf numFmtId="0" fontId="8" fillId="3" borderId="8" xfId="3" applyFont="1" applyFill="1" applyBorder="1" applyAlignment="1" applyProtection="1">
      <alignment horizontal="center" vertical="center"/>
      <protection hidden="1"/>
    </xf>
    <xf numFmtId="0" fontId="8" fillId="3" borderId="56" xfId="3" applyFont="1" applyFill="1" applyBorder="1" applyAlignment="1" applyProtection="1">
      <alignment horizontal="center" vertical="center"/>
      <protection hidden="1"/>
    </xf>
    <xf numFmtId="0" fontId="8" fillId="3" borderId="58" xfId="3" applyFont="1" applyFill="1" applyBorder="1" applyAlignment="1" applyProtection="1">
      <alignment horizontal="center" vertical="center"/>
      <protection hidden="1"/>
    </xf>
    <xf numFmtId="0" fontId="8" fillId="3" borderId="2" xfId="0" applyFont="1" applyFill="1" applyBorder="1" applyAlignment="1" applyProtection="1">
      <alignment horizontal="center" vertical="center"/>
      <protection hidden="1"/>
    </xf>
    <xf numFmtId="165" fontId="7" fillId="3" borderId="17" xfId="3" applyNumberFormat="1" applyFill="1" applyBorder="1" applyAlignment="1" applyProtection="1">
      <alignment horizontal="center"/>
      <protection hidden="1"/>
    </xf>
    <xf numFmtId="165" fontId="7" fillId="3" borderId="18" xfId="3" applyNumberFormat="1" applyFill="1" applyBorder="1" applyAlignment="1" applyProtection="1">
      <alignment horizontal="center"/>
      <protection hidden="1"/>
    </xf>
    <xf numFmtId="0" fontId="8" fillId="3" borderId="42" xfId="3" applyFont="1" applyFill="1" applyBorder="1" applyAlignment="1" applyProtection="1">
      <alignment horizontal="center" vertical="center"/>
      <protection hidden="1"/>
    </xf>
    <xf numFmtId="0" fontId="12" fillId="2" borderId="4"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2" borderId="13" xfId="0" applyFont="1" applyFill="1" applyBorder="1" applyAlignment="1" applyProtection="1">
      <alignment horizontal="center" vertical="center"/>
      <protection locked="0"/>
    </xf>
    <xf numFmtId="0" fontId="0" fillId="0" borderId="51" xfId="0" applyBorder="1" applyAlignment="1" applyProtection="1">
      <alignment horizontal="center"/>
      <protection hidden="1"/>
    </xf>
    <xf numFmtId="0" fontId="0" fillId="0" borderId="50" xfId="0" applyBorder="1" applyAlignment="1" applyProtection="1">
      <alignment horizontal="center"/>
      <protection hidden="1"/>
    </xf>
    <xf numFmtId="0" fontId="0" fillId="0" borderId="31" xfId="0" applyBorder="1" applyAlignment="1" applyProtection="1">
      <alignment horizontal="center"/>
      <protection hidden="1"/>
    </xf>
    <xf numFmtId="167" fontId="6" fillId="3" borderId="43" xfId="0" applyNumberFormat="1" applyFont="1" applyFill="1" applyBorder="1" applyAlignment="1" applyProtection="1">
      <alignment horizontal="center" vertical="center" wrapText="1"/>
      <protection hidden="1"/>
    </xf>
    <xf numFmtId="167" fontId="6" fillId="3" borderId="6" xfId="0" applyNumberFormat="1" applyFont="1" applyFill="1" applyBorder="1" applyAlignment="1" applyProtection="1">
      <alignment horizontal="center" vertical="center" wrapText="1"/>
      <protection hidden="1"/>
    </xf>
    <xf numFmtId="167" fontId="6" fillId="3" borderId="56" xfId="0" applyNumberFormat="1" applyFont="1" applyFill="1" applyBorder="1" applyAlignment="1" applyProtection="1">
      <alignment horizontal="center" vertical="center" wrapText="1"/>
      <protection hidden="1"/>
    </xf>
    <xf numFmtId="0" fontId="5" fillId="2" borderId="35" xfId="3" applyFont="1" applyFill="1" applyBorder="1" applyAlignment="1" applyProtection="1">
      <alignment horizontal="left" vertical="center"/>
      <protection locked="0"/>
    </xf>
    <xf numFmtId="0" fontId="5" fillId="2" borderId="34" xfId="3" applyFont="1" applyFill="1" applyBorder="1" applyAlignment="1" applyProtection="1">
      <alignment horizontal="left" vertical="center"/>
      <protection locked="0"/>
    </xf>
    <xf numFmtId="0" fontId="5" fillId="2" borderId="36" xfId="3" applyFont="1" applyFill="1" applyBorder="1" applyAlignment="1" applyProtection="1">
      <alignment horizontal="left" vertical="center"/>
      <protection locked="0"/>
    </xf>
    <xf numFmtId="0" fontId="11" fillId="3" borderId="22" xfId="0" applyFont="1" applyFill="1" applyBorder="1" applyAlignment="1" applyProtection="1">
      <alignment horizontal="center" vertical="center"/>
      <protection hidden="1"/>
    </xf>
    <xf numFmtId="0" fontId="11" fillId="3" borderId="25" xfId="0" applyFont="1" applyFill="1" applyBorder="1" applyAlignment="1" applyProtection="1">
      <alignment horizontal="center" vertical="center"/>
      <protection hidden="1"/>
    </xf>
    <xf numFmtId="0" fontId="11" fillId="3" borderId="41" xfId="0" applyFont="1" applyFill="1" applyBorder="1" applyAlignment="1" applyProtection="1">
      <alignment horizontal="center" vertical="center" wrapText="1"/>
      <protection hidden="1"/>
    </xf>
    <xf numFmtId="0" fontId="11" fillId="3" borderId="55" xfId="0" applyFont="1" applyFill="1" applyBorder="1" applyAlignment="1" applyProtection="1">
      <alignment horizontal="center" vertical="center" wrapText="1"/>
      <protection hidden="1"/>
    </xf>
    <xf numFmtId="0" fontId="6" fillId="3" borderId="51" xfId="3" applyFont="1" applyFill="1" applyBorder="1" applyAlignment="1" applyProtection="1">
      <alignment horizontal="center"/>
      <protection hidden="1"/>
    </xf>
    <xf numFmtId="0" fontId="6" fillId="3" borderId="50" xfId="3" applyFont="1" applyFill="1" applyBorder="1" applyAlignment="1" applyProtection="1">
      <alignment horizontal="center"/>
      <protection hidden="1"/>
    </xf>
    <xf numFmtId="0" fontId="6" fillId="3" borderId="31" xfId="3" applyFont="1" applyFill="1" applyBorder="1" applyAlignment="1" applyProtection="1">
      <alignment horizontal="center"/>
      <protection hidden="1"/>
    </xf>
    <xf numFmtId="0" fontId="6" fillId="3" borderId="51" xfId="3" applyFont="1" applyFill="1" applyBorder="1" applyAlignment="1" applyProtection="1">
      <alignment horizontal="left"/>
      <protection hidden="1"/>
    </xf>
    <xf numFmtId="0" fontId="6" fillId="3" borderId="50" xfId="3" applyFont="1" applyFill="1" applyBorder="1" applyAlignment="1" applyProtection="1">
      <alignment horizontal="left"/>
      <protection hidden="1"/>
    </xf>
    <xf numFmtId="0" fontId="6" fillId="3" borderId="31" xfId="3" applyFont="1" applyFill="1" applyBorder="1" applyAlignment="1" applyProtection="1">
      <alignment horizontal="left"/>
      <protection hidden="1"/>
    </xf>
    <xf numFmtId="9" fontId="54" fillId="3" borderId="22" xfId="13" applyFont="1" applyFill="1" applyBorder="1" applyAlignment="1" applyProtection="1">
      <alignment horizontal="center" vertical="center"/>
      <protection hidden="1"/>
    </xf>
    <xf numFmtId="9" fontId="54" fillId="3" borderId="25" xfId="13" applyFont="1" applyFill="1" applyBorder="1" applyAlignment="1" applyProtection="1">
      <alignment horizontal="center" vertical="center"/>
      <protection hidden="1"/>
    </xf>
    <xf numFmtId="0" fontId="6" fillId="3" borderId="22" xfId="3" applyFont="1" applyFill="1" applyBorder="1" applyAlignment="1" applyProtection="1">
      <alignment horizontal="center" vertical="center" wrapText="1"/>
      <protection hidden="1"/>
    </xf>
    <xf numFmtId="0" fontId="6" fillId="3" borderId="25" xfId="3" applyFont="1" applyFill="1" applyBorder="1" applyAlignment="1" applyProtection="1">
      <alignment horizontal="center" vertical="center" wrapText="1"/>
      <protection hidden="1"/>
    </xf>
    <xf numFmtId="0" fontId="6" fillId="3" borderId="63" xfId="3" applyFont="1" applyFill="1" applyBorder="1" applyAlignment="1" applyProtection="1">
      <alignment horizontal="center" vertical="center" wrapText="1"/>
      <protection hidden="1"/>
    </xf>
    <xf numFmtId="0" fontId="12" fillId="2" borderId="17" xfId="0" applyFont="1" applyFill="1" applyBorder="1" applyAlignment="1" applyProtection="1">
      <alignment horizontal="center" vertical="center"/>
      <protection locked="0"/>
    </xf>
    <xf numFmtId="0" fontId="12" fillId="2" borderId="19"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hidden="1"/>
    </xf>
    <xf numFmtId="0" fontId="6" fillId="3" borderId="31" xfId="0" applyFont="1" applyFill="1" applyBorder="1" applyAlignment="1" applyProtection="1">
      <alignment horizontal="center" vertical="center"/>
      <protection hidden="1"/>
    </xf>
    <xf numFmtId="168" fontId="12" fillId="2" borderId="10" xfId="0" applyNumberFormat="1" applyFont="1" applyFill="1" applyBorder="1" applyAlignment="1" applyProtection="1">
      <alignment horizontal="center" vertical="center"/>
      <protection locked="0"/>
    </xf>
    <xf numFmtId="168" fontId="12" fillId="2" borderId="14" xfId="0" applyNumberFormat="1" applyFont="1" applyFill="1" applyBorder="1" applyAlignment="1" applyProtection="1">
      <alignment horizontal="center" vertical="center"/>
      <protection locked="0"/>
    </xf>
    <xf numFmtId="168" fontId="6" fillId="3" borderId="51" xfId="0" applyNumberFormat="1" applyFont="1" applyFill="1" applyBorder="1" applyAlignment="1" applyProtection="1">
      <alignment horizontal="center" vertical="center"/>
      <protection hidden="1"/>
    </xf>
    <xf numFmtId="168" fontId="6" fillId="3" borderId="31" xfId="0" applyNumberFormat="1" applyFont="1" applyFill="1" applyBorder="1" applyAlignment="1" applyProtection="1">
      <alignment horizontal="center" vertical="center"/>
      <protection hidden="1"/>
    </xf>
    <xf numFmtId="0" fontId="11" fillId="3" borderId="42" xfId="0" applyFont="1" applyFill="1" applyBorder="1" applyAlignment="1" applyProtection="1">
      <alignment horizontal="center" vertical="center" wrapText="1"/>
      <protection hidden="1"/>
    </xf>
    <xf numFmtId="0" fontId="11" fillId="3" borderId="2" xfId="0" applyFont="1" applyFill="1" applyBorder="1" applyAlignment="1" applyProtection="1">
      <alignment horizontal="center" vertical="center" wrapText="1"/>
      <protection hidden="1"/>
    </xf>
    <xf numFmtId="0" fontId="11" fillId="3" borderId="20" xfId="0" applyFont="1" applyFill="1" applyBorder="1" applyAlignment="1" applyProtection="1">
      <alignment horizontal="center" vertical="center" wrapText="1"/>
      <protection hidden="1"/>
    </xf>
    <xf numFmtId="0" fontId="8" fillId="3" borderId="43" xfId="3" applyFont="1" applyFill="1" applyBorder="1" applyAlignment="1" applyProtection="1">
      <alignment horizontal="left" vertical="center" wrapText="1"/>
      <protection hidden="1"/>
    </xf>
    <xf numFmtId="0" fontId="8" fillId="3" borderId="53" xfId="3" applyFont="1" applyFill="1" applyBorder="1" applyAlignment="1" applyProtection="1">
      <alignment horizontal="left" vertical="center" wrapText="1"/>
      <protection hidden="1"/>
    </xf>
    <xf numFmtId="0" fontId="8" fillId="3" borderId="44" xfId="3" applyFont="1" applyFill="1" applyBorder="1" applyAlignment="1" applyProtection="1">
      <alignment horizontal="left" vertical="center" wrapText="1"/>
      <protection hidden="1"/>
    </xf>
    <xf numFmtId="0" fontId="8" fillId="3" borderId="56" xfId="3" applyFont="1" applyFill="1" applyBorder="1" applyAlignment="1" applyProtection="1">
      <alignment horizontal="left" vertical="center" wrapText="1"/>
      <protection hidden="1"/>
    </xf>
    <xf numFmtId="0" fontId="8" fillId="3" borderId="57" xfId="3" applyFont="1" applyFill="1" applyBorder="1" applyAlignment="1" applyProtection="1">
      <alignment horizontal="left" vertical="center" wrapText="1"/>
      <protection hidden="1"/>
    </xf>
    <xf numFmtId="0" fontId="8" fillId="3" borderId="58" xfId="3" applyFont="1" applyFill="1" applyBorder="1" applyAlignment="1" applyProtection="1">
      <alignment horizontal="left" vertical="center" wrapText="1"/>
      <protection hidden="1"/>
    </xf>
    <xf numFmtId="0" fontId="5" fillId="13" borderId="4" xfId="19" applyFont="1" applyFill="1" applyBorder="1" applyAlignment="1" applyProtection="1">
      <alignment horizontal="left"/>
      <protection locked="0"/>
    </xf>
    <xf numFmtId="0" fontId="59" fillId="13" borderId="3" xfId="19" applyFill="1" applyBorder="1" applyAlignment="1" applyProtection="1">
      <alignment horizontal="left"/>
      <protection locked="0"/>
    </xf>
    <xf numFmtId="0" fontId="59" fillId="13" borderId="13" xfId="19" applyFill="1" applyBorder="1" applyAlignment="1" applyProtection="1">
      <alignment horizontal="left"/>
      <protection locked="0"/>
    </xf>
    <xf numFmtId="0" fontId="6" fillId="13" borderId="0" xfId="19" applyFont="1" applyFill="1" applyAlignment="1" applyProtection="1">
      <alignment vertical="top" wrapText="1"/>
      <protection locked="0"/>
    </xf>
    <xf numFmtId="0" fontId="59" fillId="13" borderId="0" xfId="19" applyFill="1" applyAlignment="1" applyProtection="1">
      <alignment vertical="top"/>
      <protection locked="0"/>
    </xf>
    <xf numFmtId="0" fontId="5" fillId="13" borderId="3" xfId="19" applyFont="1" applyFill="1" applyBorder="1" applyAlignment="1" applyProtection="1">
      <alignment horizontal="left"/>
      <protection locked="0"/>
    </xf>
    <xf numFmtId="0" fontId="5" fillId="13" borderId="13" xfId="19" applyFont="1" applyFill="1" applyBorder="1" applyAlignment="1" applyProtection="1">
      <alignment horizontal="left"/>
      <protection locked="0"/>
    </xf>
    <xf numFmtId="0" fontId="6" fillId="0" borderId="12" xfId="19" applyFont="1" applyBorder="1" applyAlignment="1" applyProtection="1">
      <alignment wrapText="1"/>
      <protection locked="0"/>
    </xf>
    <xf numFmtId="0" fontId="59" fillId="0" borderId="12" xfId="19" applyBorder="1" applyProtection="1">
      <protection locked="0"/>
    </xf>
    <xf numFmtId="0" fontId="5" fillId="13" borderId="39" xfId="19" applyFont="1" applyFill="1" applyBorder="1" applyAlignment="1" applyProtection="1">
      <alignment vertical="center" wrapText="1"/>
      <protection locked="0"/>
    </xf>
    <xf numFmtId="0" fontId="59" fillId="0" borderId="1" xfId="19" applyBorder="1" applyAlignment="1" applyProtection="1">
      <alignment vertical="center" wrapText="1"/>
      <protection locked="0"/>
    </xf>
    <xf numFmtId="0" fontId="59" fillId="0" borderId="54" xfId="19" applyBorder="1" applyAlignment="1" applyProtection="1">
      <alignment vertical="center" wrapText="1"/>
      <protection locked="0"/>
    </xf>
    <xf numFmtId="0" fontId="5" fillId="13" borderId="39" xfId="19" applyFont="1" applyFill="1" applyBorder="1" applyAlignment="1" applyProtection="1">
      <alignment horizontal="left" vertical="center" wrapText="1"/>
      <protection locked="0"/>
    </xf>
    <xf numFmtId="0" fontId="5" fillId="13" borderId="54" xfId="19" applyFont="1" applyFill="1" applyBorder="1" applyAlignment="1" applyProtection="1">
      <alignment horizontal="left" vertical="center" wrapText="1"/>
      <protection locked="0"/>
    </xf>
    <xf numFmtId="0" fontId="5" fillId="13" borderId="83" xfId="19" applyFont="1" applyFill="1" applyBorder="1" applyAlignment="1" applyProtection="1">
      <alignment vertical="center" wrapText="1"/>
      <protection locked="0"/>
    </xf>
    <xf numFmtId="0" fontId="59" fillId="0" borderId="19" xfId="19" applyBorder="1" applyAlignment="1" applyProtection="1">
      <alignment vertical="center" wrapText="1"/>
      <protection locked="0"/>
    </xf>
    <xf numFmtId="0" fontId="59" fillId="0" borderId="48" xfId="19" applyBorder="1" applyAlignment="1" applyProtection="1">
      <alignment vertical="center" wrapText="1"/>
      <protection locked="0"/>
    </xf>
    <xf numFmtId="0" fontId="5" fillId="13" borderId="83" xfId="19" applyFont="1" applyFill="1" applyBorder="1" applyAlignment="1" applyProtection="1">
      <alignment horizontal="left" vertical="center" wrapText="1"/>
      <protection locked="0"/>
    </xf>
    <xf numFmtId="0" fontId="5" fillId="13" borderId="48" xfId="19" applyFont="1" applyFill="1" applyBorder="1" applyAlignment="1" applyProtection="1">
      <alignment horizontal="left" vertical="center" wrapText="1"/>
      <protection locked="0"/>
    </xf>
    <xf numFmtId="0" fontId="5" fillId="13" borderId="82" xfId="19" applyFont="1" applyFill="1" applyBorder="1" applyAlignment="1" applyProtection="1">
      <alignment vertical="center" wrapText="1"/>
      <protection locked="0"/>
    </xf>
    <xf numFmtId="0" fontId="59" fillId="0" borderId="3" xfId="19" applyBorder="1" applyAlignment="1" applyProtection="1">
      <alignment vertical="center" wrapText="1"/>
      <protection locked="0"/>
    </xf>
    <xf numFmtId="0" fontId="59" fillId="0" borderId="46" xfId="19" applyBorder="1" applyAlignment="1" applyProtection="1">
      <alignment vertical="center" wrapText="1"/>
      <protection locked="0"/>
    </xf>
    <xf numFmtId="0" fontId="5" fillId="13" borderId="82" xfId="19" applyFont="1" applyFill="1" applyBorder="1" applyAlignment="1" applyProtection="1">
      <alignment horizontal="left" vertical="center" wrapText="1"/>
      <protection locked="0"/>
    </xf>
    <xf numFmtId="0" fontId="5" fillId="13" borderId="46" xfId="19" applyFont="1" applyFill="1" applyBorder="1" applyAlignment="1" applyProtection="1">
      <alignment horizontal="left" vertical="center" wrapText="1"/>
      <protection locked="0"/>
    </xf>
    <xf numFmtId="0" fontId="5" fillId="0" borderId="0" xfId="19" applyFont="1" applyAlignment="1">
      <alignment horizontal="left" wrapText="1"/>
    </xf>
    <xf numFmtId="0" fontId="61" fillId="0" borderId="0" xfId="20" applyFont="1" applyAlignment="1" applyProtection="1">
      <alignment horizontal="left" wrapText="1"/>
    </xf>
    <xf numFmtId="0" fontId="21" fillId="0" borderId="0" xfId="19" applyFont="1" applyAlignment="1">
      <alignment horizontal="left" vertical="center" wrapText="1"/>
    </xf>
    <xf numFmtId="0" fontId="6" fillId="0" borderId="80" xfId="19" applyFont="1" applyBorder="1" applyAlignment="1" applyProtection="1">
      <alignment horizontal="left" vertical="center" wrapText="1"/>
      <protection locked="0"/>
    </xf>
    <xf numFmtId="0" fontId="6" fillId="0" borderId="34" xfId="19" applyFont="1" applyBorder="1" applyAlignment="1" applyProtection="1">
      <alignment horizontal="left" vertical="center" wrapText="1"/>
      <protection locked="0"/>
    </xf>
    <xf numFmtId="0" fontId="6" fillId="0" borderId="81" xfId="19" applyFont="1" applyBorder="1" applyAlignment="1" applyProtection="1">
      <alignment horizontal="left" vertical="center" wrapText="1"/>
      <protection locked="0"/>
    </xf>
    <xf numFmtId="0" fontId="6" fillId="0" borderId="80" xfId="19" applyFont="1" applyBorder="1" applyAlignment="1" applyProtection="1">
      <alignment horizontal="center" vertical="center" wrapText="1"/>
      <protection locked="0"/>
    </xf>
    <xf numFmtId="0" fontId="6" fillId="0" borderId="81" xfId="19" applyFont="1" applyBorder="1" applyAlignment="1" applyProtection="1">
      <alignment horizontal="center" vertical="center"/>
      <protection locked="0"/>
    </xf>
    <xf numFmtId="0" fontId="5" fillId="0" borderId="0" xfId="19" applyFont="1" applyAlignment="1">
      <alignment wrapText="1"/>
    </xf>
    <xf numFmtId="0" fontId="59" fillId="0" borderId="0" xfId="19"/>
    <xf numFmtId="0" fontId="18" fillId="0" borderId="0" xfId="19" applyFont="1" applyAlignment="1" applyProtection="1">
      <alignment horizontal="left" vertical="center" wrapText="1"/>
      <protection locked="0"/>
    </xf>
    <xf numFmtId="0" fontId="18" fillId="0" borderId="0" xfId="19" applyFont="1" applyAlignment="1" applyProtection="1">
      <alignment horizontal="center" vertical="center"/>
      <protection locked="0"/>
    </xf>
    <xf numFmtId="0" fontId="5" fillId="13" borderId="0" xfId="19" applyFont="1" applyFill="1" applyAlignment="1" applyProtection="1">
      <alignment horizontal="left"/>
      <protection locked="0"/>
    </xf>
    <xf numFmtId="0" fontId="59" fillId="13" borderId="0" xfId="19" applyFill="1" applyAlignment="1" applyProtection="1">
      <alignment horizontal="left"/>
      <protection locked="0"/>
    </xf>
    <xf numFmtId="168" fontId="40" fillId="6" borderId="64" xfId="17" applyNumberFormat="1" applyFont="1" applyBorder="1" applyAlignment="1">
      <alignment horizontal="center" vertical="center"/>
    </xf>
    <xf numFmtId="168" fontId="40" fillId="7" borderId="64" xfId="18" applyNumberFormat="1" applyFont="1" applyBorder="1" applyAlignment="1">
      <alignment horizontal="center" vertical="center"/>
    </xf>
    <xf numFmtId="1" fontId="34" fillId="0" borderId="67" xfId="0" applyNumberFormat="1" applyFont="1" applyBorder="1" applyAlignment="1">
      <alignment horizontal="right"/>
    </xf>
    <xf numFmtId="1" fontId="34" fillId="0" borderId="66" xfId="0" applyNumberFormat="1" applyFont="1" applyBorder="1" applyAlignment="1">
      <alignment horizontal="right"/>
    </xf>
    <xf numFmtId="1" fontId="34" fillId="0" borderId="65" xfId="0" applyNumberFormat="1" applyFont="1" applyBorder="1" applyAlignment="1">
      <alignment horizontal="right"/>
    </xf>
    <xf numFmtId="1" fontId="0" fillId="0" borderId="67" xfId="0" applyNumberFormat="1" applyBorder="1" applyAlignment="1">
      <alignment horizontal="right"/>
    </xf>
    <xf numFmtId="1" fontId="0" fillId="0" borderId="66" xfId="0" applyNumberFormat="1" applyBorder="1" applyAlignment="1">
      <alignment horizontal="right"/>
    </xf>
    <xf numFmtId="1" fontId="0" fillId="0" borderId="65" xfId="0" applyNumberFormat="1" applyBorder="1" applyAlignment="1">
      <alignment horizontal="right"/>
    </xf>
    <xf numFmtId="168" fontId="31" fillId="7" borderId="68" xfId="18" applyNumberFormat="1" applyFont="1" applyBorder="1" applyAlignment="1">
      <alignment horizontal="center" vertical="center"/>
    </xf>
    <xf numFmtId="168" fontId="31" fillId="6" borderId="73" xfId="17" applyNumberFormat="1" applyFont="1" applyBorder="1" applyAlignment="1">
      <alignment horizontal="center" vertical="center"/>
    </xf>
    <xf numFmtId="168" fontId="31" fillId="6" borderId="72" xfId="17" applyNumberFormat="1" applyFont="1" applyBorder="1" applyAlignment="1">
      <alignment horizontal="center" vertical="center"/>
    </xf>
    <xf numFmtId="168" fontId="31" fillId="6" borderId="71" xfId="17" applyNumberFormat="1" applyFont="1" applyBorder="1" applyAlignment="1">
      <alignment horizontal="center" vertical="center"/>
    </xf>
    <xf numFmtId="168" fontId="40" fillId="7" borderId="67" xfId="18" applyNumberFormat="1" applyFont="1" applyBorder="1" applyAlignment="1">
      <alignment horizontal="center" vertical="center"/>
    </xf>
    <xf numFmtId="168" fontId="40" fillId="7" borderId="66" xfId="18" applyNumberFormat="1" applyFont="1" applyBorder="1" applyAlignment="1">
      <alignment horizontal="center" vertical="center"/>
    </xf>
    <xf numFmtId="168" fontId="40" fillId="7" borderId="65" xfId="18" applyNumberFormat="1" applyFont="1" applyBorder="1" applyAlignment="1">
      <alignment horizontal="center" vertical="center"/>
    </xf>
    <xf numFmtId="168" fontId="34" fillId="0" borderId="64" xfId="0" applyNumberFormat="1" applyFont="1" applyBorder="1" applyAlignment="1">
      <alignment horizontal="right" vertical="center"/>
    </xf>
    <xf numFmtId="168" fontId="34" fillId="0" borderId="64" xfId="0" applyNumberFormat="1" applyFont="1" applyBorder="1" applyAlignment="1">
      <alignment horizontal="right"/>
    </xf>
    <xf numFmtId="0" fontId="48" fillId="0" borderId="0" xfId="0" applyFont="1" applyAlignment="1">
      <alignment wrapText="1"/>
    </xf>
    <xf numFmtId="0" fontId="0" fillId="0" borderId="0" xfId="0"/>
    <xf numFmtId="0" fontId="52" fillId="0" borderId="0" xfId="0" applyFont="1" applyAlignment="1">
      <alignment horizontal="left" vertical="top"/>
    </xf>
  </cellXfs>
  <cellStyles count="22">
    <cellStyle name="60% - Accent1" xfId="17" builtinId="32"/>
    <cellStyle name="60% - Accent2" xfId="18" builtinId="36"/>
    <cellStyle name="Hyperlink" xfId="7" builtinId="8"/>
    <cellStyle name="Hyperlink 2" xfId="15" xr:uid="{8A85C6FC-BE5F-4187-B7F4-6B42BBF26462}"/>
    <cellStyle name="Hyperlink 3" xfId="20" xr:uid="{7D992535-7585-4FC9-905B-520C75B47911}"/>
    <cellStyle name="Komma 2" xfId="2" xr:uid="{00000000-0005-0000-0000-000001000000}"/>
    <cellStyle name="Komma 2 2" xfId="11" xr:uid="{7AD28EC3-7088-4E0E-9B64-0CFA48928277}"/>
    <cellStyle name="Komma 3" xfId="4" xr:uid="{00000000-0005-0000-0000-000002000000}"/>
    <cellStyle name="Komma 4" xfId="6" xr:uid="{00000000-0005-0000-0000-000003000000}"/>
    <cellStyle name="Procent" xfId="13" builtinId="5"/>
    <cellStyle name="Procent 2" xfId="12" xr:uid="{225EA15C-A41E-4505-AA73-7BE7B6CE388A}"/>
    <cellStyle name="Standaard" xfId="0" builtinId="0"/>
    <cellStyle name="Standaard 2" xfId="1" xr:uid="{00000000-0005-0000-0000-000005000000}"/>
    <cellStyle name="Standaard 2 2" xfId="8" xr:uid="{5AC09DE5-800D-4E67-8313-07B180E99233}"/>
    <cellStyle name="Standaard 3" xfId="3" xr:uid="{00000000-0005-0000-0000-000006000000}"/>
    <cellStyle name="Standaard 3 2" xfId="10" xr:uid="{74F7E66B-8BDD-402A-95FF-76526E327B3E}"/>
    <cellStyle name="Standaard 4" xfId="5" xr:uid="{00000000-0005-0000-0000-000007000000}"/>
    <cellStyle name="Standaard 5" xfId="9" xr:uid="{67DF9ECF-3CD3-4E6F-8AE2-5417B8B447B6}"/>
    <cellStyle name="Standaard 6" xfId="14" xr:uid="{DD2A4CD6-ACC5-44B6-86A2-3CA195721BD4}"/>
    <cellStyle name="Standaard 6 2" xfId="21" xr:uid="{0735D2B0-6A8B-4003-B272-7CD5F56EF351}"/>
    <cellStyle name="Standaard 7" xfId="19" xr:uid="{74B73DD3-7733-4F15-A210-A563F13F4D8A}"/>
    <cellStyle name="Valuta" xfId="16" builtinId="4"/>
  </cellStyles>
  <dxfs count="1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9" defaultPivotStyle="PivotStyleLight16"/>
  <colors>
    <mruColors>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28443</xdr:colOff>
      <xdr:row>30</xdr:row>
      <xdr:rowOff>47625</xdr:rowOff>
    </xdr:from>
    <xdr:to>
      <xdr:col>1</xdr:col>
      <xdr:colOff>28443</xdr:colOff>
      <xdr:row>40</xdr:row>
      <xdr:rowOff>126781</xdr:rowOff>
    </xdr:to>
    <xdr:pic>
      <xdr:nvPicPr>
        <xdr:cNvPr id="2" name="Afbeelding 1">
          <a:extLst>
            <a:ext uri="{FF2B5EF4-FFF2-40B4-BE49-F238E27FC236}">
              <a16:creationId xmlns:a16="http://schemas.microsoft.com/office/drawing/2014/main" id="{17782E14-4CCD-48BA-81ED-8D301E0171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85618" y="4848225"/>
          <a:ext cx="0" cy="1755556"/>
        </a:xfrm>
        <a:prstGeom prst="rect">
          <a:avLst/>
        </a:prstGeom>
      </xdr:spPr>
    </xdr:pic>
    <xdr:clientData/>
  </xdr:twoCellAnchor>
  <xdr:twoCellAnchor editAs="oneCell">
    <xdr:from>
      <xdr:col>6</xdr:col>
      <xdr:colOff>408821</xdr:colOff>
      <xdr:row>32</xdr:row>
      <xdr:rowOff>0</xdr:rowOff>
    </xdr:from>
    <xdr:to>
      <xdr:col>6</xdr:col>
      <xdr:colOff>408821</xdr:colOff>
      <xdr:row>40</xdr:row>
      <xdr:rowOff>27926</xdr:rowOff>
    </xdr:to>
    <xdr:pic>
      <xdr:nvPicPr>
        <xdr:cNvPr id="3" name="Afbeelding 2">
          <a:extLst>
            <a:ext uri="{FF2B5EF4-FFF2-40B4-BE49-F238E27FC236}">
              <a16:creationId xmlns:a16="http://schemas.microsoft.com/office/drawing/2014/main" id="{90F8ABE0-A744-4C4F-8B89-E9C2171542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694946" y="5124450"/>
          <a:ext cx="0" cy="1380476"/>
        </a:xfrm>
        <a:prstGeom prst="rect">
          <a:avLst/>
        </a:prstGeom>
      </xdr:spPr>
    </xdr:pic>
    <xdr:clientData/>
  </xdr:twoCellAnchor>
  <xdr:twoCellAnchor editAs="oneCell">
    <xdr:from>
      <xdr:col>12</xdr:col>
      <xdr:colOff>124747</xdr:colOff>
      <xdr:row>32</xdr:row>
      <xdr:rowOff>0</xdr:rowOff>
    </xdr:from>
    <xdr:to>
      <xdr:col>12</xdr:col>
      <xdr:colOff>124747</xdr:colOff>
      <xdr:row>36</xdr:row>
      <xdr:rowOff>125413</xdr:rowOff>
    </xdr:to>
    <xdr:pic>
      <xdr:nvPicPr>
        <xdr:cNvPr id="4" name="Afbeelding 3">
          <a:extLst>
            <a:ext uri="{FF2B5EF4-FFF2-40B4-BE49-F238E27FC236}">
              <a16:creationId xmlns:a16="http://schemas.microsoft.com/office/drawing/2014/main" id="{DC8716F4-69C2-4185-9F25-EDD2BF9FEE3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6897022" y="5124450"/>
          <a:ext cx="0" cy="801688"/>
        </a:xfrm>
        <a:prstGeom prst="rect">
          <a:avLst/>
        </a:prstGeom>
      </xdr:spPr>
    </xdr:pic>
    <xdr:clientData/>
  </xdr:twoCellAnchor>
  <xdr:twoCellAnchor editAs="oneCell">
    <xdr:from>
      <xdr:col>12</xdr:col>
      <xdr:colOff>28575</xdr:colOff>
      <xdr:row>0</xdr:row>
      <xdr:rowOff>0</xdr:rowOff>
    </xdr:from>
    <xdr:to>
      <xdr:col>12</xdr:col>
      <xdr:colOff>28575</xdr:colOff>
      <xdr:row>4</xdr:row>
      <xdr:rowOff>3810</xdr:rowOff>
    </xdr:to>
    <xdr:pic>
      <xdr:nvPicPr>
        <xdr:cNvPr id="5" name="Afbeelding 4" descr="logo-3_rgb_def-300x73">
          <a:extLst>
            <a:ext uri="{FF2B5EF4-FFF2-40B4-BE49-F238E27FC236}">
              <a16:creationId xmlns:a16="http://schemas.microsoft.com/office/drawing/2014/main" id="{4AB6008E-F56B-48BC-9328-CE63CB15054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800850" y="0"/>
          <a:ext cx="0" cy="74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333375</xdr:colOff>
      <xdr:row>0</xdr:row>
      <xdr:rowOff>85726</xdr:rowOff>
    </xdr:from>
    <xdr:to>
      <xdr:col>13</xdr:col>
      <xdr:colOff>756506</xdr:colOff>
      <xdr:row>2</xdr:row>
      <xdr:rowOff>71127</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15500" y="85726"/>
          <a:ext cx="1464542" cy="355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1334907</xdr:colOff>
      <xdr:row>1</xdr:row>
      <xdr:rowOff>28575</xdr:rowOff>
    </xdr:to>
    <xdr:pic>
      <xdr:nvPicPr>
        <xdr:cNvPr id="2" name="Afbeelding 1">
          <a:extLst>
            <a:ext uri="{FF2B5EF4-FFF2-40B4-BE49-F238E27FC236}">
              <a16:creationId xmlns:a16="http://schemas.microsoft.com/office/drawing/2014/main" id="{714A9DE3-81D1-4E3D-9535-ABE0C0545D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0550" y="0"/>
          <a:ext cx="1334907" cy="323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28443</xdr:colOff>
      <xdr:row>26</xdr:row>
      <xdr:rowOff>47625</xdr:rowOff>
    </xdr:from>
    <xdr:to>
      <xdr:col>1</xdr:col>
      <xdr:colOff>28443</xdr:colOff>
      <xdr:row>36</xdr:row>
      <xdr:rowOff>126781</xdr:rowOff>
    </xdr:to>
    <xdr:pic>
      <xdr:nvPicPr>
        <xdr:cNvPr id="2" name="Afbeelding 1">
          <a:extLst>
            <a:ext uri="{FF2B5EF4-FFF2-40B4-BE49-F238E27FC236}">
              <a16:creationId xmlns:a16="http://schemas.microsoft.com/office/drawing/2014/main" id="{25821C44-490E-456D-B305-67685B04C3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85618" y="4010025"/>
          <a:ext cx="0" cy="1755556"/>
        </a:xfrm>
        <a:prstGeom prst="rect">
          <a:avLst/>
        </a:prstGeom>
      </xdr:spPr>
    </xdr:pic>
    <xdr:clientData/>
  </xdr:twoCellAnchor>
  <xdr:twoCellAnchor editAs="oneCell">
    <xdr:from>
      <xdr:col>6</xdr:col>
      <xdr:colOff>408821</xdr:colOff>
      <xdr:row>28</xdr:row>
      <xdr:rowOff>0</xdr:rowOff>
    </xdr:from>
    <xdr:to>
      <xdr:col>6</xdr:col>
      <xdr:colOff>408821</xdr:colOff>
      <xdr:row>36</xdr:row>
      <xdr:rowOff>27927</xdr:rowOff>
    </xdr:to>
    <xdr:pic>
      <xdr:nvPicPr>
        <xdr:cNvPr id="3" name="Afbeelding 2">
          <a:extLst>
            <a:ext uri="{FF2B5EF4-FFF2-40B4-BE49-F238E27FC236}">
              <a16:creationId xmlns:a16="http://schemas.microsoft.com/office/drawing/2014/main" id="{E6819273-BD59-4896-B811-BFB0EC39925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571121" y="4286250"/>
          <a:ext cx="0" cy="1380476"/>
        </a:xfrm>
        <a:prstGeom prst="rect">
          <a:avLst/>
        </a:prstGeom>
      </xdr:spPr>
    </xdr:pic>
    <xdr:clientData/>
  </xdr:twoCellAnchor>
  <xdr:twoCellAnchor editAs="oneCell">
    <xdr:from>
      <xdr:col>12</xdr:col>
      <xdr:colOff>124747</xdr:colOff>
      <xdr:row>28</xdr:row>
      <xdr:rowOff>0</xdr:rowOff>
    </xdr:from>
    <xdr:to>
      <xdr:col>12</xdr:col>
      <xdr:colOff>124747</xdr:colOff>
      <xdr:row>32</xdr:row>
      <xdr:rowOff>125413</xdr:rowOff>
    </xdr:to>
    <xdr:pic>
      <xdr:nvPicPr>
        <xdr:cNvPr id="4" name="Afbeelding 3">
          <a:extLst>
            <a:ext uri="{FF2B5EF4-FFF2-40B4-BE49-F238E27FC236}">
              <a16:creationId xmlns:a16="http://schemas.microsoft.com/office/drawing/2014/main" id="{A3E49FA3-244E-41B5-A0BB-82B7202BF1B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6773197" y="4286250"/>
          <a:ext cx="0" cy="801688"/>
        </a:xfrm>
        <a:prstGeom prst="rect">
          <a:avLst/>
        </a:prstGeom>
      </xdr:spPr>
    </xdr:pic>
    <xdr:clientData/>
  </xdr:twoCellAnchor>
  <xdr:twoCellAnchor editAs="oneCell">
    <xdr:from>
      <xdr:col>12</xdr:col>
      <xdr:colOff>28575</xdr:colOff>
      <xdr:row>0</xdr:row>
      <xdr:rowOff>0</xdr:rowOff>
    </xdr:from>
    <xdr:to>
      <xdr:col>12</xdr:col>
      <xdr:colOff>28575</xdr:colOff>
      <xdr:row>4</xdr:row>
      <xdr:rowOff>3810</xdr:rowOff>
    </xdr:to>
    <xdr:pic>
      <xdr:nvPicPr>
        <xdr:cNvPr id="5" name="Afbeelding 4" descr="logo-3_rgb_def-300x73">
          <a:extLst>
            <a:ext uri="{FF2B5EF4-FFF2-40B4-BE49-F238E27FC236}">
              <a16:creationId xmlns:a16="http://schemas.microsoft.com/office/drawing/2014/main" id="{24BAB2B5-CE04-4835-A413-A1040A82F63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77025" y="0"/>
          <a:ext cx="0" cy="74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20240129%20Begroting_AGVV_nieuwe%20versie2.xlsx" TargetMode="External"/><Relationship Id="rId1" Type="http://schemas.openxmlformats.org/officeDocument/2006/relationships/externalLinkPath" Target="file:///H:\20240129%20Begroting_AGVV_nieuwe%20versie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zorgevaluatiegepastgebruik-my.sharepoint.com/Users/RThijs01/Downloads/Begroting_DAEB_NL_2023(1).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0220617%20Begroting_Overige_Instellingen_Nieuw_AGVV%20versie%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elichting projectbegroting"/>
      <sheetName val="Deelnemersoverzicht"/>
      <sheetName val="Projectbegroting "/>
      <sheetName val="begroting onderzoeksorg"/>
      <sheetName val="Data"/>
      <sheetName val="hulpsheets"/>
      <sheetName val="Voorwaarden over. instellingen"/>
      <sheetName val="Toelichting financieel model"/>
      <sheetName val="Winst- en verliesrekening"/>
      <sheetName val="Balans"/>
      <sheetName val="Liquiditeitsprognose"/>
      <sheetName val="exploitatiekosten"/>
    </sheetNames>
    <sheetDataSet>
      <sheetData sheetId="0"/>
      <sheetData sheetId="1"/>
      <sheetData sheetId="2"/>
      <sheetData sheetId="3"/>
      <sheetData sheetId="4">
        <row r="16">
          <cell r="A16" t="str">
            <v>Art. 25 AGVV</v>
          </cell>
          <cell r="B16" t="str">
            <v>Kennisdisseminatie</v>
          </cell>
        </row>
      </sheetData>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Deelnemerslijst"/>
      <sheetName val="Personeel"/>
      <sheetName val="Budget"/>
      <sheetName val="hulpsheet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envatting"/>
      <sheetName val="Projectbegroting "/>
      <sheetName val="Voorwaarden over. instellingen"/>
      <sheetName val="Data"/>
    </sheetNames>
    <sheetDataSet>
      <sheetData sheetId="0"/>
      <sheetData sheetId="1"/>
      <sheetData sheetId="2"/>
      <sheetData sheetId="3">
        <row r="8">
          <cell r="A8" t="str">
            <v>Soort organisatie</v>
          </cell>
          <cell r="B8" t="str">
            <v>aantal werknemers</v>
          </cell>
          <cell r="C8" t="str">
            <v>Omzet</v>
          </cell>
          <cell r="D8" t="str">
            <v>Balanstotaal</v>
          </cell>
          <cell r="E8" t="str">
            <v>Toegestaan opslag%</v>
          </cell>
        </row>
        <row r="9">
          <cell r="A9"/>
          <cell r="B9"/>
          <cell r="C9"/>
          <cell r="D9"/>
          <cell r="E9"/>
        </row>
        <row r="10">
          <cell r="A10" t="str">
            <v>Klein</v>
          </cell>
          <cell r="B10" t="str">
            <v>&lt; 50 mensen</v>
          </cell>
          <cell r="C10" t="str">
            <v>max. EUR 10 mln</v>
          </cell>
          <cell r="D10" t="str">
            <v>max. EUR 10 mln</v>
          </cell>
          <cell r="E10">
            <v>0.2</v>
          </cell>
        </row>
        <row r="11">
          <cell r="A11" t="str">
            <v>Middelgroot</v>
          </cell>
          <cell r="B11" t="str">
            <v>&lt; 250 mensen</v>
          </cell>
          <cell r="C11" t="str">
            <v>max. EUR 50 mln</v>
          </cell>
          <cell r="D11" t="str">
            <v>max. EUR 43 mln</v>
          </cell>
          <cell r="E11">
            <v>0.1</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39C2AF7-B193-4B7F-8383-9EA5FD8B94A6}" name="Tabel9" displayName="Tabel9" ref="J2:J4" totalsRowShown="0">
  <autoFilter ref="J2:J4" xr:uid="{839C2AF7-B193-4B7F-8383-9EA5FD8B94A6}"/>
  <tableColumns count="1">
    <tableColumn id="1" xr3:uid="{15A1DD8E-2541-408B-86E8-E5E9DCB7C3D9}" name="Tabel"/>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1EE4F4A-444D-4EB0-8C94-88AA46B99A26}" name="Tabel10" displayName="Tabel10" ref="K2:K8" totalsRowShown="0">
  <autoFilter ref="K2:K8" xr:uid="{71EE4F4A-444D-4EB0-8C94-88AA46B99A26}"/>
  <tableColumns count="1">
    <tableColumn id="1" xr3:uid="{7D6934C0-57A4-484C-B67B-B4F383A4AFFD}" name="NFU"/>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F00BA2B-E78B-4FE2-AD84-4AF7EC0E2F10}" name="Tabel11" displayName="Tabel11" ref="L2:L7" totalsRowShown="0">
  <autoFilter ref="L2:L7" xr:uid="{9F00BA2B-E78B-4FE2-AD84-4AF7EC0E2F10}"/>
  <tableColumns count="1">
    <tableColumn id="1" xr3:uid="{FE11417F-67EA-4E7F-9DE7-559CF2437D30}" name="VSNU"/>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93A6BE4-495C-4504-A4FE-A2461B03059D}" name="Tabel12" displayName="Tabel12" ref="I2:I4" totalsRowShown="0">
  <autoFilter ref="I2:I4" xr:uid="{E93A6BE4-495C-4504-A4FE-A2461B03059D}"/>
  <tableColumns count="1">
    <tableColumn id="1" xr3:uid="{4FD5118F-A680-4CD5-A595-335CCFB36421}" name="Tabel2"/>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zonmw.nl/nl/subsidies/voorwaarden-en-financien/"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zonmw.nl/nl/subsidies/voorwaarden-en-financie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5" Type="http://schemas.openxmlformats.org/officeDocument/2006/relationships/table" Target="../tables/table4.xml"/><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1F702-5ECE-466B-BA06-E85911BC7CAF}">
  <dimension ref="A1:Q151"/>
  <sheetViews>
    <sheetView topLeftCell="A40" zoomScaleNormal="100" workbookViewId="0">
      <selection activeCell="B77" sqref="B77"/>
    </sheetView>
  </sheetViews>
  <sheetFormatPr defaultColWidth="0" defaultRowHeight="13.15" customHeight="1" zeroHeight="1" x14ac:dyDescent="0.2"/>
  <cols>
    <col min="1" max="1" width="3.85546875" style="395" customWidth="1"/>
    <col min="2" max="4" width="8.7109375" style="395" customWidth="1"/>
    <col min="5" max="5" width="10.5703125" style="395" customWidth="1"/>
    <col min="6" max="16" width="8.7109375" style="395" customWidth="1"/>
    <col min="17" max="17" width="27.140625" style="395" customWidth="1"/>
    <col min="18" max="16384" width="8.7109375" style="395" hidden="1"/>
  </cols>
  <sheetData>
    <row r="1" spans="1:17" s="394" customFormat="1" ht="18" x14ac:dyDescent="0.25">
      <c r="A1" s="394" t="s">
        <v>105</v>
      </c>
    </row>
    <row r="2" spans="1:17" ht="12.75" x14ac:dyDescent="0.2"/>
    <row r="3" spans="1:17" s="397" customFormat="1" ht="15" x14ac:dyDescent="0.2">
      <c r="A3" s="396" t="s">
        <v>106</v>
      </c>
      <c r="B3" s="396" t="s">
        <v>107</v>
      </c>
      <c r="C3" s="396"/>
      <c r="D3" s="396"/>
      <c r="E3" s="396"/>
      <c r="F3" s="396"/>
      <c r="G3" s="396"/>
      <c r="H3" s="396"/>
      <c r="I3" s="396"/>
      <c r="J3" s="396"/>
      <c r="K3" s="396"/>
      <c r="L3" s="396"/>
      <c r="M3" s="395"/>
      <c r="N3" s="395"/>
      <c r="O3" s="395"/>
      <c r="P3" s="395"/>
      <c r="Q3" s="395"/>
    </row>
    <row r="4" spans="1:17" ht="12.75" x14ac:dyDescent="0.2"/>
    <row r="5" spans="1:17" s="397" customFormat="1" ht="15" x14ac:dyDescent="0.2">
      <c r="A5" s="396" t="s">
        <v>108</v>
      </c>
      <c r="B5" s="396" t="s">
        <v>127</v>
      </c>
      <c r="C5" s="396"/>
      <c r="D5" s="396"/>
      <c r="E5" s="396"/>
      <c r="F5" s="396"/>
      <c r="G5" s="396"/>
      <c r="H5" s="396"/>
      <c r="I5" s="396"/>
      <c r="J5" s="396"/>
      <c r="K5" s="396"/>
      <c r="L5" s="396"/>
      <c r="M5" s="395"/>
      <c r="N5" s="395"/>
      <c r="O5" s="395"/>
      <c r="P5" s="395"/>
      <c r="Q5" s="395"/>
    </row>
    <row r="6" spans="1:17" ht="12.75" x14ac:dyDescent="0.2">
      <c r="A6" s="395">
        <v>1</v>
      </c>
      <c r="B6" s="395" t="s">
        <v>128</v>
      </c>
    </row>
    <row r="7" spans="1:17" ht="12.75" x14ac:dyDescent="0.2"/>
    <row r="8" spans="1:17" ht="12.75" x14ac:dyDescent="0.2">
      <c r="A8" s="395">
        <v>2</v>
      </c>
      <c r="B8" s="398" t="s">
        <v>429</v>
      </c>
    </row>
    <row r="9" spans="1:17" ht="12.75" x14ac:dyDescent="0.2">
      <c r="B9" s="395" t="s">
        <v>430</v>
      </c>
    </row>
    <row r="10" spans="1:17" ht="12.75" x14ac:dyDescent="0.2"/>
    <row r="11" spans="1:17" ht="12.75" x14ac:dyDescent="0.2">
      <c r="B11" s="196" t="s">
        <v>350</v>
      </c>
      <c r="D11" s="196"/>
      <c r="E11" s="196" t="s">
        <v>354</v>
      </c>
      <c r="F11" s="196"/>
      <c r="H11" s="196"/>
    </row>
    <row r="12" spans="1:17" ht="12.75" x14ac:dyDescent="0.2">
      <c r="B12" s="398" t="s">
        <v>355</v>
      </c>
      <c r="D12" s="399"/>
      <c r="E12" s="400">
        <v>0.2</v>
      </c>
      <c r="F12" s="398"/>
      <c r="H12" s="398"/>
    </row>
    <row r="13" spans="1:17" ht="12.75" x14ac:dyDescent="0.2">
      <c r="B13" s="398" t="s">
        <v>358</v>
      </c>
      <c r="D13" s="199"/>
      <c r="E13" s="400">
        <v>0.1</v>
      </c>
      <c r="F13" s="199"/>
      <c r="H13" s="199"/>
    </row>
    <row r="14" spans="1:17" ht="12.75" x14ac:dyDescent="0.2">
      <c r="B14" s="398" t="s">
        <v>368</v>
      </c>
      <c r="D14" s="398"/>
      <c r="E14" s="400">
        <v>0</v>
      </c>
      <c r="F14" s="398"/>
      <c r="H14" s="199"/>
    </row>
    <row r="15" spans="1:17" ht="15" x14ac:dyDescent="0.25">
      <c r="B15"/>
      <c r="D15"/>
      <c r="F15"/>
      <c r="H15" s="199"/>
      <c r="J15" s="197"/>
    </row>
    <row r="16" spans="1:17" ht="12.75" x14ac:dyDescent="0.2">
      <c r="A16" s="395">
        <v>3</v>
      </c>
      <c r="B16" s="395" t="s">
        <v>134</v>
      </c>
    </row>
    <row r="17" spans="1:17" ht="12.75" x14ac:dyDescent="0.2">
      <c r="B17" s="395" t="s">
        <v>135</v>
      </c>
    </row>
    <row r="18" spans="1:17" ht="12.75" x14ac:dyDescent="0.2"/>
    <row r="19" spans="1:17" s="397" customFormat="1" ht="15" x14ac:dyDescent="0.2">
      <c r="A19" s="396" t="s">
        <v>110</v>
      </c>
      <c r="B19" s="396" t="s">
        <v>109</v>
      </c>
      <c r="C19" s="396"/>
      <c r="D19" s="396"/>
      <c r="E19" s="396"/>
      <c r="F19" s="396"/>
      <c r="G19" s="396"/>
      <c r="H19" s="396"/>
      <c r="I19" s="396"/>
      <c r="J19" s="396"/>
      <c r="K19" s="396"/>
      <c r="L19" s="396"/>
      <c r="M19" s="396"/>
      <c r="N19" s="396"/>
      <c r="O19" s="396"/>
      <c r="P19" s="396"/>
      <c r="Q19" s="396"/>
    </row>
    <row r="20" spans="1:17" ht="12.75" x14ac:dyDescent="0.2"/>
    <row r="21" spans="1:17" s="397" customFormat="1" ht="15" x14ac:dyDescent="0.2">
      <c r="A21" s="396" t="s">
        <v>111</v>
      </c>
      <c r="B21" s="396" t="s">
        <v>133</v>
      </c>
      <c r="C21" s="396"/>
      <c r="D21" s="396"/>
      <c r="E21" s="396"/>
      <c r="F21" s="396"/>
      <c r="G21" s="396"/>
      <c r="H21" s="396"/>
      <c r="I21" s="396"/>
      <c r="J21" s="396"/>
      <c r="K21" s="396"/>
      <c r="L21" s="396"/>
      <c r="M21" s="396"/>
      <c r="N21" s="396"/>
      <c r="O21" s="396"/>
      <c r="P21" s="396"/>
      <c r="Q21" s="396"/>
    </row>
    <row r="22" spans="1:17" ht="12.75" x14ac:dyDescent="0.2"/>
    <row r="23" spans="1:17" s="397" customFormat="1" ht="15" x14ac:dyDescent="0.2">
      <c r="A23" s="396" t="s">
        <v>114</v>
      </c>
      <c r="B23" s="396" t="s">
        <v>431</v>
      </c>
      <c r="C23" s="396"/>
      <c r="D23" s="396"/>
      <c r="E23" s="396"/>
      <c r="F23" s="396"/>
      <c r="G23" s="396"/>
      <c r="H23" s="396"/>
      <c r="I23" s="396"/>
      <c r="J23" s="396"/>
      <c r="K23" s="396"/>
      <c r="L23" s="396"/>
      <c r="M23" s="396"/>
      <c r="N23" s="396"/>
      <c r="O23" s="396"/>
      <c r="P23" s="396"/>
      <c r="Q23" s="396"/>
    </row>
    <row r="24" spans="1:17" ht="12.75" x14ac:dyDescent="0.2"/>
    <row r="25" spans="1:17" s="397" customFormat="1" ht="15" x14ac:dyDescent="0.2">
      <c r="A25" s="396" t="s">
        <v>115</v>
      </c>
      <c r="B25" s="396" t="s">
        <v>132</v>
      </c>
      <c r="C25" s="396"/>
      <c r="D25" s="396"/>
      <c r="E25" s="396"/>
      <c r="F25" s="396"/>
      <c r="G25" s="396"/>
      <c r="H25" s="396"/>
      <c r="I25" s="396"/>
      <c r="J25" s="396"/>
      <c r="K25" s="396"/>
      <c r="L25" s="396"/>
      <c r="M25" s="396"/>
      <c r="N25" s="396"/>
      <c r="O25" s="396"/>
      <c r="P25" s="396"/>
      <c r="Q25" s="396"/>
    </row>
    <row r="26" spans="1:17" ht="12.75" x14ac:dyDescent="0.2"/>
    <row r="27" spans="1:17" ht="15" x14ac:dyDescent="0.2">
      <c r="B27" s="401" t="s">
        <v>129</v>
      </c>
    </row>
    <row r="28" spans="1:17" ht="12.75" x14ac:dyDescent="0.2"/>
    <row r="29" spans="1:17" ht="12.75" x14ac:dyDescent="0.2">
      <c r="A29" s="395">
        <v>4</v>
      </c>
      <c r="B29" s="395" t="s">
        <v>112</v>
      </c>
    </row>
    <row r="30" spans="1:17" ht="12.75" x14ac:dyDescent="0.2">
      <c r="A30" s="395">
        <v>5</v>
      </c>
      <c r="B30" s="395" t="s">
        <v>130</v>
      </c>
    </row>
    <row r="31" spans="1:17" ht="12.75" x14ac:dyDescent="0.2">
      <c r="B31" s="395" t="s">
        <v>131</v>
      </c>
    </row>
    <row r="32" spans="1:17" ht="12.75" x14ac:dyDescent="0.2"/>
    <row r="33" spans="1:17" ht="15" x14ac:dyDescent="0.2">
      <c r="B33" s="401" t="s">
        <v>113</v>
      </c>
    </row>
    <row r="34" spans="1:17" ht="12.75" x14ac:dyDescent="0.2"/>
    <row r="35" spans="1:17" ht="12.75" x14ac:dyDescent="0.2">
      <c r="A35" s="395">
        <v>6</v>
      </c>
      <c r="B35" s="395" t="s">
        <v>139</v>
      </c>
    </row>
    <row r="36" spans="1:17" ht="12.75" x14ac:dyDescent="0.2">
      <c r="A36" s="395">
        <v>7</v>
      </c>
      <c r="B36" s="395" t="s">
        <v>140</v>
      </c>
    </row>
    <row r="37" spans="1:17" ht="12.75" x14ac:dyDescent="0.2">
      <c r="A37" s="395">
        <v>8</v>
      </c>
      <c r="B37" s="395" t="s">
        <v>141</v>
      </c>
    </row>
    <row r="38" spans="1:17" ht="12.75" x14ac:dyDescent="0.2">
      <c r="A38" s="395">
        <v>9</v>
      </c>
      <c r="B38" s="395" t="s">
        <v>142</v>
      </c>
    </row>
    <row r="39" spans="1:17" ht="12.75" x14ac:dyDescent="0.2"/>
    <row r="40" spans="1:17" s="397" customFormat="1" ht="15" x14ac:dyDescent="0.2">
      <c r="A40" s="396" t="s">
        <v>116</v>
      </c>
      <c r="B40" s="396" t="s">
        <v>36</v>
      </c>
      <c r="C40" s="396"/>
      <c r="D40" s="396"/>
      <c r="E40" s="396"/>
      <c r="F40" s="396"/>
      <c r="G40" s="396"/>
      <c r="H40" s="396"/>
      <c r="I40" s="396"/>
      <c r="J40" s="396"/>
      <c r="K40" s="396"/>
      <c r="L40" s="396"/>
      <c r="M40" s="396"/>
      <c r="N40" s="396"/>
      <c r="O40" s="396"/>
      <c r="P40" s="396"/>
      <c r="Q40" s="396"/>
    </row>
    <row r="41" spans="1:17" ht="12.75" x14ac:dyDescent="0.2"/>
    <row r="42" spans="1:17" ht="12.75" x14ac:dyDescent="0.2">
      <c r="A42" s="395">
        <v>10</v>
      </c>
      <c r="B42" s="395" t="s">
        <v>136</v>
      </c>
    </row>
    <row r="43" spans="1:17" ht="12.75" x14ac:dyDescent="0.2">
      <c r="A43" s="395">
        <v>11</v>
      </c>
      <c r="B43" s="395" t="s">
        <v>137</v>
      </c>
    </row>
    <row r="44" spans="1:17" ht="12.75" x14ac:dyDescent="0.2">
      <c r="A44" s="395">
        <v>12</v>
      </c>
      <c r="B44" s="395" t="s">
        <v>138</v>
      </c>
    </row>
    <row r="45" spans="1:17" ht="12.75" x14ac:dyDescent="0.2"/>
    <row r="46" spans="1:17" s="397" customFormat="1" ht="15" x14ac:dyDescent="0.2">
      <c r="A46" s="396" t="s">
        <v>146</v>
      </c>
      <c r="B46" s="396" t="s">
        <v>143</v>
      </c>
      <c r="C46" s="396"/>
      <c r="D46" s="396"/>
      <c r="E46" s="396"/>
      <c r="F46" s="396"/>
      <c r="G46" s="396"/>
      <c r="H46" s="396"/>
      <c r="I46" s="396"/>
      <c r="J46" s="396"/>
      <c r="K46" s="396"/>
      <c r="L46" s="396"/>
      <c r="M46" s="396"/>
      <c r="N46" s="396"/>
      <c r="O46" s="396"/>
      <c r="P46" s="396"/>
      <c r="Q46" s="396"/>
    </row>
    <row r="47" spans="1:17" ht="12.75" x14ac:dyDescent="0.2"/>
    <row r="48" spans="1:17" ht="12.75" x14ac:dyDescent="0.2">
      <c r="A48" s="395">
        <v>13</v>
      </c>
      <c r="B48" s="395" t="s">
        <v>136</v>
      </c>
    </row>
    <row r="49" spans="1:17" ht="12.75" x14ac:dyDescent="0.2">
      <c r="A49" s="395">
        <v>14</v>
      </c>
      <c r="B49" s="395" t="s">
        <v>144</v>
      </c>
    </row>
    <row r="50" spans="1:17" ht="12.75" x14ac:dyDescent="0.2">
      <c r="A50" s="395">
        <v>15</v>
      </c>
      <c r="B50" s="395" t="s">
        <v>145</v>
      </c>
    </row>
    <row r="51" spans="1:17" ht="12.75" x14ac:dyDescent="0.2">
      <c r="A51" s="395">
        <v>16</v>
      </c>
      <c r="B51" s="395" t="s">
        <v>138</v>
      </c>
    </row>
    <row r="52" spans="1:17" ht="12.75" x14ac:dyDescent="0.2"/>
    <row r="53" spans="1:17" s="397" customFormat="1" ht="15" x14ac:dyDescent="0.2">
      <c r="A53" s="396" t="s">
        <v>147</v>
      </c>
      <c r="B53" s="396" t="s">
        <v>37</v>
      </c>
      <c r="C53" s="396"/>
      <c r="D53" s="396"/>
      <c r="E53" s="396"/>
      <c r="F53" s="396"/>
      <c r="G53" s="396"/>
      <c r="H53" s="396"/>
      <c r="I53" s="396"/>
      <c r="J53" s="396"/>
      <c r="K53" s="396"/>
      <c r="L53" s="396"/>
      <c r="M53" s="396"/>
      <c r="N53" s="396"/>
      <c r="O53" s="396"/>
      <c r="P53" s="396"/>
      <c r="Q53" s="396"/>
    </row>
    <row r="54" spans="1:17" s="394" customFormat="1" ht="18" x14ac:dyDescent="0.25"/>
    <row r="55" spans="1:17" ht="12.75" x14ac:dyDescent="0.2">
      <c r="A55" s="395">
        <v>17</v>
      </c>
      <c r="B55" s="395" t="s">
        <v>136</v>
      </c>
    </row>
    <row r="56" spans="1:17" ht="12.75" x14ac:dyDescent="0.2">
      <c r="A56" s="395">
        <v>18</v>
      </c>
      <c r="B56" s="395" t="s">
        <v>137</v>
      </c>
    </row>
    <row r="57" spans="1:17" ht="12.75" x14ac:dyDescent="0.2">
      <c r="A57" s="395">
        <v>19</v>
      </c>
      <c r="B57" s="395" t="s">
        <v>138</v>
      </c>
    </row>
    <row r="58" spans="1:17" ht="12.75" x14ac:dyDescent="0.2"/>
    <row r="59" spans="1:17" s="397" customFormat="1" ht="15" x14ac:dyDescent="0.2">
      <c r="A59" s="396" t="s">
        <v>148</v>
      </c>
      <c r="B59" s="396" t="s">
        <v>119</v>
      </c>
      <c r="C59" s="396"/>
      <c r="D59" s="396"/>
      <c r="E59" s="396"/>
      <c r="F59" s="396"/>
      <c r="G59" s="396"/>
      <c r="H59" s="396"/>
      <c r="I59" s="396"/>
      <c r="J59" s="396"/>
      <c r="K59" s="396"/>
      <c r="L59" s="396"/>
      <c r="M59" s="396"/>
      <c r="N59" s="396"/>
      <c r="O59" s="396"/>
      <c r="P59" s="396"/>
      <c r="Q59" s="396"/>
    </row>
    <row r="60" spans="1:17" s="394" customFormat="1" ht="18" x14ac:dyDescent="0.25"/>
    <row r="61" spans="1:17" ht="12.75" x14ac:dyDescent="0.2">
      <c r="A61" s="395">
        <v>20</v>
      </c>
      <c r="B61" s="395" t="s">
        <v>136</v>
      </c>
    </row>
    <row r="62" spans="1:17" ht="12.75" x14ac:dyDescent="0.2">
      <c r="A62" s="395">
        <v>21</v>
      </c>
      <c r="B62" s="395" t="s">
        <v>150</v>
      </c>
    </row>
    <row r="63" spans="1:17" ht="12.75" x14ac:dyDescent="0.2">
      <c r="A63" s="395">
        <v>22</v>
      </c>
      <c r="B63" s="395" t="s">
        <v>138</v>
      </c>
    </row>
    <row r="64" spans="1:17" ht="12.75" x14ac:dyDescent="0.2"/>
    <row r="65" spans="1:17" s="397" customFormat="1" ht="15" x14ac:dyDescent="0.2">
      <c r="A65" s="396" t="s">
        <v>117</v>
      </c>
      <c r="B65" s="396" t="s">
        <v>149</v>
      </c>
      <c r="C65" s="396"/>
      <c r="D65" s="396"/>
      <c r="E65" s="396"/>
      <c r="F65" s="396"/>
      <c r="G65" s="396"/>
      <c r="H65" s="396"/>
      <c r="I65" s="396"/>
      <c r="J65" s="396"/>
      <c r="K65" s="396"/>
      <c r="L65" s="396"/>
      <c r="M65" s="396"/>
      <c r="N65" s="396"/>
      <c r="O65" s="396"/>
      <c r="P65" s="396"/>
      <c r="Q65" s="396"/>
    </row>
    <row r="66" spans="1:17" s="394" customFormat="1" ht="18" x14ac:dyDescent="0.25"/>
    <row r="67" spans="1:17" ht="12.75" x14ac:dyDescent="0.2">
      <c r="A67" s="395">
        <v>23</v>
      </c>
      <c r="B67" s="395" t="s">
        <v>151</v>
      </c>
    </row>
    <row r="68" spans="1:17" ht="12.75" x14ac:dyDescent="0.2">
      <c r="A68" s="395">
        <v>24</v>
      </c>
      <c r="B68" s="395" t="s">
        <v>150</v>
      </c>
    </row>
    <row r="69" spans="1:17" ht="12.75" x14ac:dyDescent="0.2"/>
    <row r="70" spans="1:17" s="397" customFormat="1" ht="15" x14ac:dyDescent="0.2">
      <c r="A70" s="396" t="s">
        <v>118</v>
      </c>
      <c r="B70" s="396" t="s">
        <v>121</v>
      </c>
      <c r="C70" s="396"/>
      <c r="D70" s="396"/>
      <c r="E70" s="396"/>
      <c r="F70" s="396"/>
      <c r="G70" s="396"/>
      <c r="H70" s="396"/>
      <c r="I70" s="396"/>
      <c r="J70" s="396"/>
      <c r="K70" s="396"/>
      <c r="L70" s="396"/>
      <c r="M70" s="396"/>
      <c r="N70" s="396"/>
      <c r="O70" s="396"/>
      <c r="P70" s="396"/>
      <c r="Q70" s="396"/>
    </row>
    <row r="71" spans="1:17" ht="12.75" x14ac:dyDescent="0.2"/>
    <row r="72" spans="1:17" ht="12.75" x14ac:dyDescent="0.2">
      <c r="A72" s="395">
        <v>25</v>
      </c>
      <c r="B72" s="395" t="s">
        <v>122</v>
      </c>
    </row>
    <row r="73" spans="1:17" ht="12.75" x14ac:dyDescent="0.2"/>
    <row r="74" spans="1:17" s="397" customFormat="1" ht="15" x14ac:dyDescent="0.2">
      <c r="A74" s="396" t="s">
        <v>120</v>
      </c>
      <c r="B74" s="396" t="s">
        <v>123</v>
      </c>
      <c r="C74" s="396"/>
      <c r="D74" s="396"/>
      <c r="E74" s="396"/>
      <c r="F74" s="396"/>
      <c r="G74" s="396"/>
      <c r="H74" s="396"/>
      <c r="I74" s="396"/>
      <c r="J74" s="396"/>
      <c r="K74" s="396"/>
      <c r="L74" s="396"/>
      <c r="M74" s="396"/>
      <c r="N74" s="396"/>
      <c r="O74" s="396"/>
      <c r="P74" s="396"/>
      <c r="Q74" s="396"/>
    </row>
    <row r="75" spans="1:17" ht="12.75" x14ac:dyDescent="0.2"/>
    <row r="76" spans="1:17" ht="12.75" x14ac:dyDescent="0.2">
      <c r="A76" s="395">
        <v>26</v>
      </c>
      <c r="B76" s="395" t="s">
        <v>437</v>
      </c>
    </row>
    <row r="77" spans="1:17" ht="12.75" x14ac:dyDescent="0.2">
      <c r="B77" s="395" t="s">
        <v>438</v>
      </c>
    </row>
    <row r="78" spans="1:17" ht="12.75" x14ac:dyDescent="0.2">
      <c r="A78" s="395">
        <v>27</v>
      </c>
      <c r="B78" s="395" t="s">
        <v>124</v>
      </c>
    </row>
    <row r="79" spans="1:17" ht="12.75" x14ac:dyDescent="0.2"/>
    <row r="80" spans="1:17" s="397" customFormat="1" ht="15" x14ac:dyDescent="0.2">
      <c r="A80" s="396" t="s">
        <v>432</v>
      </c>
      <c r="B80" s="396" t="s">
        <v>125</v>
      </c>
      <c r="C80" s="396"/>
      <c r="D80" s="396"/>
      <c r="E80" s="396"/>
      <c r="F80" s="396"/>
      <c r="G80" s="396"/>
      <c r="H80" s="396"/>
      <c r="I80" s="396"/>
      <c r="J80" s="396"/>
      <c r="K80" s="396"/>
      <c r="L80" s="396"/>
      <c r="M80" s="396"/>
      <c r="N80" s="396"/>
      <c r="O80" s="396"/>
      <c r="P80" s="396"/>
      <c r="Q80" s="396"/>
    </row>
    <row r="81" spans="1:12" ht="12.75" x14ac:dyDescent="0.2"/>
    <row r="82" spans="1:12" ht="12.75" x14ac:dyDescent="0.2">
      <c r="A82" s="395">
        <v>28</v>
      </c>
      <c r="B82" s="395" t="s">
        <v>126</v>
      </c>
    </row>
    <row r="83" spans="1:12" ht="12.75" x14ac:dyDescent="0.2"/>
    <row r="84" spans="1:12" ht="12.75" x14ac:dyDescent="0.2"/>
    <row r="85" spans="1:12" ht="12.75" x14ac:dyDescent="0.2">
      <c r="L85" s="68"/>
    </row>
    <row r="86" spans="1:12" ht="12.75" x14ac:dyDescent="0.2">
      <c r="A86" s="402"/>
      <c r="B86" s="402"/>
      <c r="E86" s="68"/>
    </row>
    <row r="87" spans="1:12" ht="12.75" x14ac:dyDescent="0.2">
      <c r="L87" s="68"/>
    </row>
    <row r="88" spans="1:12" ht="13.15" customHeight="1" x14ac:dyDescent="0.2"/>
    <row r="89" spans="1:12" ht="13.15" customHeight="1" x14ac:dyDescent="0.2"/>
    <row r="90" spans="1:12" ht="13.15" customHeight="1" x14ac:dyDescent="0.2"/>
    <row r="91" spans="1:12" ht="13.15" customHeight="1" x14ac:dyDescent="0.2"/>
    <row r="92" spans="1:12" ht="13.15" customHeight="1" x14ac:dyDescent="0.2"/>
    <row r="93" spans="1:12" ht="13.15" customHeight="1" x14ac:dyDescent="0.2"/>
    <row r="94" spans="1:12" ht="13.15" customHeight="1" x14ac:dyDescent="0.2"/>
    <row r="95" spans="1:12" ht="13.15" customHeight="1" x14ac:dyDescent="0.2"/>
    <row r="96" spans="1:12" ht="13.15" customHeight="1" x14ac:dyDescent="0.2"/>
    <row r="97" ht="13.15" customHeight="1" x14ac:dyDescent="0.2"/>
    <row r="98" ht="13.15" customHeight="1" x14ac:dyDescent="0.2"/>
    <row r="99" ht="13.15" customHeight="1" x14ac:dyDescent="0.2"/>
    <row r="100" ht="13.15" customHeight="1" x14ac:dyDescent="0.2"/>
    <row r="101" ht="13.15" customHeight="1" x14ac:dyDescent="0.2"/>
    <row r="102" ht="13.15" customHeight="1" x14ac:dyDescent="0.2"/>
    <row r="103" ht="13.15" customHeight="1" x14ac:dyDescent="0.2"/>
    <row r="104" ht="13.15" customHeight="1" x14ac:dyDescent="0.2"/>
    <row r="105" ht="13.15" customHeight="1" x14ac:dyDescent="0.2"/>
    <row r="106" ht="13.15" customHeight="1" x14ac:dyDescent="0.2"/>
    <row r="107" ht="13.15" customHeight="1" x14ac:dyDescent="0.2"/>
    <row r="108" ht="13.15" customHeight="1" x14ac:dyDescent="0.2"/>
    <row r="109" ht="13.15" customHeight="1" x14ac:dyDescent="0.2"/>
    <row r="110" ht="13.15" customHeight="1" x14ac:dyDescent="0.2"/>
    <row r="111" ht="13.15" customHeight="1" x14ac:dyDescent="0.2"/>
    <row r="112" ht="13.15" customHeight="1" x14ac:dyDescent="0.2"/>
    <row r="113" ht="13.15" customHeight="1" x14ac:dyDescent="0.2"/>
    <row r="114" ht="13.15" customHeight="1" x14ac:dyDescent="0.2"/>
    <row r="115" ht="13.15" customHeight="1" x14ac:dyDescent="0.2"/>
    <row r="116" ht="13.15" customHeight="1" x14ac:dyDescent="0.2"/>
    <row r="117" ht="13.15" customHeight="1" x14ac:dyDescent="0.2"/>
    <row r="118" ht="13.15" customHeight="1" x14ac:dyDescent="0.2"/>
    <row r="119" ht="13.15" customHeight="1" x14ac:dyDescent="0.2"/>
    <row r="120" ht="13.15" customHeight="1" x14ac:dyDescent="0.2"/>
    <row r="121" ht="13.15" customHeight="1" x14ac:dyDescent="0.2"/>
    <row r="122" ht="13.15" customHeight="1" x14ac:dyDescent="0.2"/>
    <row r="123" ht="13.15" customHeight="1" x14ac:dyDescent="0.2"/>
    <row r="124" ht="13.15" customHeight="1" x14ac:dyDescent="0.2"/>
    <row r="125" ht="13.15" customHeight="1" x14ac:dyDescent="0.2"/>
    <row r="126" ht="13.15" customHeight="1" x14ac:dyDescent="0.2"/>
    <row r="127" ht="13.15" customHeight="1" x14ac:dyDescent="0.2"/>
    <row r="128" ht="13.15" customHeight="1" x14ac:dyDescent="0.2"/>
    <row r="129" ht="13.15" customHeight="1" x14ac:dyDescent="0.2"/>
    <row r="130" ht="13.15" customHeight="1" x14ac:dyDescent="0.2"/>
    <row r="131" ht="13.15" customHeight="1" x14ac:dyDescent="0.2"/>
    <row r="132" ht="13.15" customHeight="1" x14ac:dyDescent="0.2"/>
    <row r="133" ht="13.15" customHeight="1" x14ac:dyDescent="0.2"/>
    <row r="134" ht="13.15" customHeight="1" x14ac:dyDescent="0.2"/>
    <row r="135" ht="13.15" customHeight="1" x14ac:dyDescent="0.2"/>
    <row r="136" ht="13.15" customHeight="1" x14ac:dyDescent="0.2"/>
    <row r="137" ht="13.15" customHeight="1" x14ac:dyDescent="0.2"/>
    <row r="138" ht="13.15" customHeight="1" x14ac:dyDescent="0.2"/>
    <row r="139" ht="13.15" customHeight="1" x14ac:dyDescent="0.2"/>
    <row r="140" ht="13.15" customHeight="1" x14ac:dyDescent="0.2"/>
    <row r="141" ht="13.15" customHeight="1" x14ac:dyDescent="0.2"/>
    <row r="142" ht="13.15" customHeight="1" x14ac:dyDescent="0.2"/>
    <row r="143" ht="13.15" customHeight="1" x14ac:dyDescent="0.2"/>
    <row r="144" ht="13.15" customHeight="1" x14ac:dyDescent="0.2"/>
    <row r="145" ht="13.15" customHeight="1" x14ac:dyDescent="0.2"/>
    <row r="146" ht="13.15" customHeight="1" x14ac:dyDescent="0.2"/>
    <row r="147" ht="13.15" customHeight="1" x14ac:dyDescent="0.2"/>
    <row r="148" ht="13.15" customHeight="1" x14ac:dyDescent="0.2"/>
    <row r="149" ht="13.15" customHeight="1" x14ac:dyDescent="0.2"/>
    <row r="150" ht="13.15" customHeight="1" x14ac:dyDescent="0.2"/>
    <row r="151" ht="13.15" customHeight="1" x14ac:dyDescent="0.2"/>
  </sheetData>
  <sheetProtection algorithmName="SHA-512" hashValue="ELZTgc2xcFTRd5JJ9rOjjympvRG4kDgi0uiUxyIkcSC8pir7RRciMGDheQHy1Ruo8TkG5VMZC4K6o83kdk+6pA==" saltValue="W8W05nrXyPhipDB2/o9Pew==" spinCount="100000" sheet="1" objects="1" scenarios="1"/>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CF23A-5418-4FF5-934D-8BF3BC85A0C0}">
  <sheetPr>
    <pageSetUpPr fitToPage="1"/>
  </sheetPr>
  <dimension ref="A1:AJ45"/>
  <sheetViews>
    <sheetView showGridLines="0" zoomScale="90" zoomScaleNormal="90" workbookViewId="0">
      <pane xSplit="2" ySplit="4" topLeftCell="C17" activePane="bottomRight" state="frozen"/>
      <selection activeCell="G31" sqref="G31"/>
      <selection pane="topRight" activeCell="G31" sqref="G31"/>
      <selection pane="bottomLeft" activeCell="G31" sqref="G31"/>
      <selection pane="bottomRight" activeCell="G31" sqref="G31"/>
    </sheetView>
  </sheetViews>
  <sheetFormatPr defaultColWidth="8.7109375" defaultRowHeight="15" x14ac:dyDescent="0.25"/>
  <cols>
    <col min="1" max="1" width="4.7109375" style="137" customWidth="1"/>
    <col min="2" max="2" width="49.42578125" style="137" customWidth="1"/>
    <col min="3" max="3" width="8.42578125" style="137" customWidth="1"/>
    <col min="4" max="27" width="8.7109375" style="137"/>
    <col min="28" max="28" width="8.7109375" style="137" customWidth="1"/>
    <col min="29" max="34" width="12.7109375" style="137" customWidth="1"/>
    <col min="35" max="16384" width="8.7109375" style="137"/>
  </cols>
  <sheetData>
    <row r="1" spans="2:36" ht="15" customHeight="1" x14ac:dyDescent="0.25">
      <c r="D1" s="172"/>
    </row>
    <row r="2" spans="2:36" ht="15.75" x14ac:dyDescent="0.25">
      <c r="B2" s="171" t="s">
        <v>315</v>
      </c>
      <c r="C2" s="170"/>
      <c r="D2" s="649" t="s">
        <v>220</v>
      </c>
      <c r="E2" s="649"/>
      <c r="F2" s="649"/>
      <c r="G2" s="649"/>
      <c r="H2" s="649"/>
      <c r="I2" s="649"/>
      <c r="J2" s="649"/>
      <c r="K2" s="649"/>
      <c r="L2" s="649"/>
      <c r="M2" s="649"/>
      <c r="N2" s="649"/>
      <c r="O2" s="649"/>
      <c r="P2" s="649"/>
      <c r="Q2" s="649"/>
      <c r="R2" s="649"/>
      <c r="S2" s="649"/>
      <c r="T2" s="649"/>
      <c r="U2" s="649"/>
      <c r="V2" s="649"/>
      <c r="W2" s="649"/>
      <c r="X2" s="649"/>
      <c r="Y2" s="649"/>
      <c r="Z2" s="649"/>
      <c r="AA2" s="649"/>
      <c r="AB2" s="649"/>
      <c r="AC2" s="661" t="s">
        <v>219</v>
      </c>
      <c r="AD2" s="662"/>
      <c r="AE2" s="662"/>
      <c r="AF2" s="662"/>
      <c r="AG2" s="662"/>
      <c r="AH2" s="662"/>
      <c r="AI2" s="663"/>
    </row>
    <row r="3" spans="2:36" s="108" customFormat="1" x14ac:dyDescent="0.25">
      <c r="B3" s="79" t="s">
        <v>218</v>
      </c>
      <c r="C3" s="109"/>
    </row>
    <row r="4" spans="2:36" s="101" customFormat="1" x14ac:dyDescent="0.25">
      <c r="C4" s="169" t="s">
        <v>217</v>
      </c>
      <c r="D4" s="664" t="s">
        <v>216</v>
      </c>
      <c r="E4" s="664"/>
      <c r="F4" s="664"/>
      <c r="G4" s="664"/>
      <c r="H4" s="155"/>
      <c r="J4" s="665" t="s">
        <v>215</v>
      </c>
      <c r="K4" s="665"/>
      <c r="L4" s="665"/>
      <c r="M4" s="665"/>
      <c r="N4" s="94"/>
      <c r="O4" s="91"/>
      <c r="P4" s="664" t="s">
        <v>214</v>
      </c>
      <c r="Q4" s="664"/>
      <c r="R4" s="664"/>
      <c r="S4" s="664"/>
      <c r="T4" s="155"/>
      <c r="U4" s="94"/>
      <c r="V4" s="664" t="s">
        <v>213</v>
      </c>
      <c r="W4" s="664"/>
      <c r="X4" s="664"/>
      <c r="Y4" s="664"/>
      <c r="Z4" s="155"/>
      <c r="AA4" s="94"/>
      <c r="AB4" s="91" t="s">
        <v>196</v>
      </c>
      <c r="AC4" s="94"/>
      <c r="AD4" s="91"/>
      <c r="AE4" s="91"/>
      <c r="AF4" s="91"/>
      <c r="AG4" s="94"/>
      <c r="AH4" s="91"/>
    </row>
    <row r="5" spans="2:36" x14ac:dyDescent="0.25">
      <c r="C5" s="84"/>
      <c r="D5" s="144" t="s">
        <v>314</v>
      </c>
      <c r="E5" s="144" t="s">
        <v>313</v>
      </c>
      <c r="F5" s="144" t="s">
        <v>312</v>
      </c>
      <c r="G5" s="144" t="s">
        <v>311</v>
      </c>
      <c r="H5" s="144" t="s">
        <v>7</v>
      </c>
      <c r="I5" s="168"/>
      <c r="J5" s="144" t="s">
        <v>314</v>
      </c>
      <c r="K5" s="144" t="s">
        <v>313</v>
      </c>
      <c r="L5" s="144" t="s">
        <v>312</v>
      </c>
      <c r="M5" s="144" t="s">
        <v>311</v>
      </c>
      <c r="N5" s="144" t="s">
        <v>7</v>
      </c>
      <c r="O5" s="158"/>
      <c r="P5" s="144" t="s">
        <v>314</v>
      </c>
      <c r="Q5" s="144" t="s">
        <v>313</v>
      </c>
      <c r="R5" s="144" t="s">
        <v>312</v>
      </c>
      <c r="S5" s="144" t="s">
        <v>311</v>
      </c>
      <c r="T5" s="144" t="s">
        <v>7</v>
      </c>
      <c r="U5" s="158"/>
      <c r="V5" s="144" t="s">
        <v>314</v>
      </c>
      <c r="W5" s="144" t="s">
        <v>313</v>
      </c>
      <c r="X5" s="144" t="s">
        <v>312</v>
      </c>
      <c r="Y5" s="144" t="s">
        <v>311</v>
      </c>
      <c r="Z5" s="144" t="s">
        <v>7</v>
      </c>
      <c r="AA5" s="158"/>
      <c r="AB5" s="158"/>
      <c r="AC5" s="144" t="s">
        <v>195</v>
      </c>
      <c r="AD5" s="144" t="s">
        <v>310</v>
      </c>
      <c r="AE5" s="144" t="s">
        <v>193</v>
      </c>
      <c r="AF5" s="144" t="s">
        <v>192</v>
      </c>
      <c r="AG5" s="144" t="s">
        <v>191</v>
      </c>
      <c r="AH5" s="144" t="s">
        <v>190</v>
      </c>
      <c r="AI5" s="167" t="s">
        <v>7</v>
      </c>
      <c r="AJ5" s="80"/>
    </row>
    <row r="6" spans="2:36" x14ac:dyDescent="0.25">
      <c r="B6" s="137" t="s">
        <v>309</v>
      </c>
      <c r="C6" s="144">
        <f>'Winst- en verliesrekening'!C33</f>
        <v>0</v>
      </c>
      <c r="D6" s="144">
        <f>'Winst- en verliesrekening'!D33</f>
        <v>0</v>
      </c>
      <c r="E6" s="144">
        <f>'Winst- en verliesrekening'!E33</f>
        <v>0</v>
      </c>
      <c r="F6" s="144">
        <f>'Winst- en verliesrekening'!F33</f>
        <v>0</v>
      </c>
      <c r="G6" s="144">
        <f>'Winst- en verliesrekening'!G33</f>
        <v>0</v>
      </c>
      <c r="H6" s="144">
        <f>SUM(D6:G6)</f>
        <v>0</v>
      </c>
      <c r="I6" s="159"/>
      <c r="J6" s="144">
        <f>'Winst- en verliesrekening'!J33</f>
        <v>0</v>
      </c>
      <c r="K6" s="144">
        <f>'Winst- en verliesrekening'!K33</f>
        <v>0</v>
      </c>
      <c r="L6" s="144">
        <f>'Winst- en verliesrekening'!L33</f>
        <v>0</v>
      </c>
      <c r="M6" s="144">
        <f>'Winst- en verliesrekening'!M33</f>
        <v>0</v>
      </c>
      <c r="N6" s="144">
        <f>SUM(J6:M6)</f>
        <v>0</v>
      </c>
      <c r="O6" s="159"/>
      <c r="P6" s="144">
        <f>'Winst- en verliesrekening'!P33</f>
        <v>0</v>
      </c>
      <c r="Q6" s="144">
        <f>'Winst- en verliesrekening'!Q33</f>
        <v>0</v>
      </c>
      <c r="R6" s="144">
        <f>'Winst- en verliesrekening'!R33</f>
        <v>0</v>
      </c>
      <c r="S6" s="144">
        <f>'Winst- en verliesrekening'!S33</f>
        <v>0</v>
      </c>
      <c r="T6" s="144">
        <f>SUM(P6:S6)</f>
        <v>0</v>
      </c>
      <c r="U6" s="159"/>
      <c r="V6" s="144">
        <f>'Winst- en verliesrekening'!V33</f>
        <v>0</v>
      </c>
      <c r="W6" s="144">
        <f>'Winst- en verliesrekening'!W33</f>
        <v>0</v>
      </c>
      <c r="X6" s="144">
        <f>'Winst- en verliesrekening'!X33</f>
        <v>0</v>
      </c>
      <c r="Y6" s="144">
        <f>'Winst- en verliesrekening'!Y33</f>
        <v>0</v>
      </c>
      <c r="Z6" s="144">
        <f>SUM(V6:Y6)</f>
        <v>0</v>
      </c>
      <c r="AA6" s="159"/>
      <c r="AB6" s="144">
        <f>Z6+T6+N6+H6</f>
        <v>0</v>
      </c>
      <c r="AC6" s="144">
        <f>'Winst- en verliesrekening'!AC33</f>
        <v>0</v>
      </c>
      <c r="AD6" s="144">
        <f>'Winst- en verliesrekening'!AD33</f>
        <v>0</v>
      </c>
      <c r="AE6" s="144">
        <f>'Winst- en verliesrekening'!AE33</f>
        <v>0</v>
      </c>
      <c r="AF6" s="144">
        <f>'Winst- en verliesrekening'!AF33</f>
        <v>0</v>
      </c>
      <c r="AG6" s="144">
        <f>'Winst- en verliesrekening'!AG33</f>
        <v>0</v>
      </c>
      <c r="AH6" s="144">
        <f>'Winst- en verliesrekening'!AH33</f>
        <v>0</v>
      </c>
      <c r="AI6" s="157">
        <f>SUM(AC6:AH6)</f>
        <v>0</v>
      </c>
      <c r="AJ6" s="80"/>
    </row>
    <row r="7" spans="2:36" s="163" customFormat="1" x14ac:dyDescent="0.25">
      <c r="B7" s="163" t="s">
        <v>156</v>
      </c>
      <c r="C7" s="144">
        <f>'Winst- en verliesrekening'!C47</f>
        <v>0</v>
      </c>
      <c r="D7" s="144">
        <f>'Winst- en verliesrekening'!D47</f>
        <v>0</v>
      </c>
      <c r="E7" s="144">
        <f>'Winst- en verliesrekening'!E47</f>
        <v>0</v>
      </c>
      <c r="F7" s="144">
        <f>'Winst- en verliesrekening'!F47</f>
        <v>0</v>
      </c>
      <c r="G7" s="144">
        <f>'Winst- en verliesrekening'!G47</f>
        <v>0</v>
      </c>
      <c r="H7" s="144">
        <f>SUM(D7:G7)</f>
        <v>0</v>
      </c>
      <c r="I7" s="144"/>
      <c r="J7" s="144">
        <f>'Winst- en verliesrekening'!J47</f>
        <v>0</v>
      </c>
      <c r="K7" s="144">
        <f>'Winst- en verliesrekening'!K47</f>
        <v>0</v>
      </c>
      <c r="L7" s="144">
        <f>'Winst- en verliesrekening'!L47</f>
        <v>0</v>
      </c>
      <c r="M7" s="144">
        <f>'Winst- en verliesrekening'!M47</f>
        <v>0</v>
      </c>
      <c r="N7" s="144">
        <f>SUM(J7:M7)</f>
        <v>0</v>
      </c>
      <c r="O7" s="144"/>
      <c r="P7" s="144">
        <f>'Winst- en verliesrekening'!P47</f>
        <v>0</v>
      </c>
      <c r="Q7" s="144">
        <f>'Winst- en verliesrekening'!Q47</f>
        <v>0</v>
      </c>
      <c r="R7" s="144">
        <f>'Winst- en verliesrekening'!R47</f>
        <v>0</v>
      </c>
      <c r="S7" s="144">
        <f>'Winst- en verliesrekening'!S47</f>
        <v>0</v>
      </c>
      <c r="T7" s="144">
        <f>SUM(P7:S7)</f>
        <v>0</v>
      </c>
      <c r="U7" s="144"/>
      <c r="V7" s="144">
        <f>'Winst- en verliesrekening'!V47</f>
        <v>0</v>
      </c>
      <c r="W7" s="144">
        <f>'Winst- en verliesrekening'!W47</f>
        <v>0</v>
      </c>
      <c r="X7" s="144">
        <f>'Winst- en verliesrekening'!X47</f>
        <v>0</v>
      </c>
      <c r="Y7" s="144">
        <f>'Winst- en verliesrekening'!Y47</f>
        <v>0</v>
      </c>
      <c r="Z7" s="144">
        <f>SUM(V7:Y7)</f>
        <v>0</v>
      </c>
      <c r="AA7" s="144"/>
      <c r="AB7" s="144">
        <f>Z7+T7+N7+H7</f>
        <v>0</v>
      </c>
      <c r="AC7" s="144">
        <f>'Winst- en verliesrekening'!AC47</f>
        <v>0</v>
      </c>
      <c r="AD7" s="144">
        <f>'Winst- en verliesrekening'!AD47</f>
        <v>0</v>
      </c>
      <c r="AE7" s="144">
        <f>'Winst- en verliesrekening'!AE47</f>
        <v>0</v>
      </c>
      <c r="AF7" s="144">
        <f>'Winst- en verliesrekening'!AF47</f>
        <v>0</v>
      </c>
      <c r="AG7" s="144">
        <f>'Winst- en verliesrekening'!AG47</f>
        <v>0</v>
      </c>
      <c r="AH7" s="144">
        <f>'Winst- en verliesrekening'!AH47</f>
        <v>0</v>
      </c>
      <c r="AI7" s="144">
        <f>SUM(AC7:AH7)</f>
        <v>0</v>
      </c>
      <c r="AJ7" s="164"/>
    </row>
    <row r="8" spans="2:36" x14ac:dyDescent="0.25">
      <c r="B8" s="137" t="s">
        <v>308</v>
      </c>
      <c r="C8" s="144">
        <f>+C6-C7</f>
        <v>0</v>
      </c>
      <c r="D8" s="144">
        <f>+D6-D7</f>
        <v>0</v>
      </c>
      <c r="E8" s="144">
        <f>+E6-E7</f>
        <v>0</v>
      </c>
      <c r="F8" s="144">
        <f>+F6-F7</f>
        <v>0</v>
      </c>
      <c r="G8" s="144">
        <f>+G6-G7</f>
        <v>0</v>
      </c>
      <c r="H8" s="144">
        <f>SUM(D8:G8)</f>
        <v>0</v>
      </c>
      <c r="I8" s="159"/>
      <c r="J8" s="144">
        <f>+J6-J7</f>
        <v>0</v>
      </c>
      <c r="K8" s="144">
        <f>+K6-K7</f>
        <v>0</v>
      </c>
      <c r="L8" s="144">
        <f>+L6-L7</f>
        <v>0</v>
      </c>
      <c r="M8" s="144">
        <f>+M6-M7</f>
        <v>0</v>
      </c>
      <c r="N8" s="144">
        <f>SUM(J8:M8)</f>
        <v>0</v>
      </c>
      <c r="O8" s="159"/>
      <c r="P8" s="144">
        <f>+P6-P7</f>
        <v>0</v>
      </c>
      <c r="Q8" s="144">
        <f>+Q6-Q7</f>
        <v>0</v>
      </c>
      <c r="R8" s="144">
        <f>+R6-R7</f>
        <v>0</v>
      </c>
      <c r="S8" s="144">
        <f>+S6-S7</f>
        <v>0</v>
      </c>
      <c r="T8" s="144">
        <f>SUM(P8:S8)</f>
        <v>0</v>
      </c>
      <c r="U8" s="159"/>
      <c r="V8" s="144">
        <f>+V6-V7</f>
        <v>0</v>
      </c>
      <c r="W8" s="144">
        <f>+W6-W7</f>
        <v>0</v>
      </c>
      <c r="X8" s="144">
        <f>+X6-X7</f>
        <v>0</v>
      </c>
      <c r="Y8" s="144">
        <f>+Y6-Y7</f>
        <v>0</v>
      </c>
      <c r="Z8" s="144">
        <f>SUM(V8:Y8)</f>
        <v>0</v>
      </c>
      <c r="AA8" s="159"/>
      <c r="AB8" s="144">
        <f>AB6-AB7</f>
        <v>0</v>
      </c>
      <c r="AC8" s="144">
        <f t="shared" ref="AC8:AH8" si="0">+AC6-AC7</f>
        <v>0</v>
      </c>
      <c r="AD8" s="144">
        <f t="shared" si="0"/>
        <v>0</v>
      </c>
      <c r="AE8" s="144">
        <f t="shared" si="0"/>
        <v>0</v>
      </c>
      <c r="AF8" s="144">
        <f t="shared" si="0"/>
        <v>0</v>
      </c>
      <c r="AG8" s="144">
        <f t="shared" si="0"/>
        <v>0</v>
      </c>
      <c r="AH8" s="144">
        <f t="shared" si="0"/>
        <v>0</v>
      </c>
      <c r="AI8" s="157">
        <f>SUM(AC8:AH8)</f>
        <v>0</v>
      </c>
      <c r="AJ8" s="80"/>
    </row>
    <row r="9" spans="2:36" x14ac:dyDescent="0.25">
      <c r="C9" s="84"/>
      <c r="D9" s="144"/>
      <c r="E9" s="144"/>
      <c r="F9" s="144"/>
      <c r="G9" s="144"/>
      <c r="H9" s="144"/>
      <c r="I9" s="159"/>
      <c r="J9" s="144"/>
      <c r="K9" s="144"/>
      <c r="L9" s="144"/>
      <c r="M9" s="144"/>
      <c r="N9" s="144"/>
      <c r="O9" s="159"/>
      <c r="P9" s="144"/>
      <c r="Q9" s="144"/>
      <c r="R9" s="144"/>
      <c r="S9" s="144"/>
      <c r="T9" s="144"/>
      <c r="U9" s="159"/>
      <c r="V9" s="144"/>
      <c r="W9" s="144"/>
      <c r="X9" s="144"/>
      <c r="Y9" s="144"/>
      <c r="Z9" s="144"/>
      <c r="AA9" s="159"/>
      <c r="AB9" s="144"/>
      <c r="AC9" s="144"/>
      <c r="AD9" s="144"/>
      <c r="AE9" s="144"/>
      <c r="AF9" s="144"/>
      <c r="AG9" s="144"/>
      <c r="AH9" s="144"/>
      <c r="AI9" s="157"/>
      <c r="AJ9" s="80"/>
    </row>
    <row r="10" spans="2:36" x14ac:dyDescent="0.25">
      <c r="B10" s="137" t="s">
        <v>307</v>
      </c>
      <c r="C10" s="160">
        <v>0</v>
      </c>
      <c r="D10" s="160">
        <v>0</v>
      </c>
      <c r="E10" s="160">
        <v>0</v>
      </c>
      <c r="F10" s="160">
        <v>0</v>
      </c>
      <c r="G10" s="160">
        <v>0</v>
      </c>
      <c r="H10" s="144">
        <f>SUM(D10:G10)</f>
        <v>0</v>
      </c>
      <c r="I10" s="159"/>
      <c r="J10" s="160">
        <v>0</v>
      </c>
      <c r="K10" s="160">
        <v>0</v>
      </c>
      <c r="L10" s="160">
        <v>0</v>
      </c>
      <c r="M10" s="160">
        <v>0</v>
      </c>
      <c r="N10" s="144">
        <f>SUM(J10:M10)</f>
        <v>0</v>
      </c>
      <c r="O10" s="159"/>
      <c r="P10" s="160">
        <v>0</v>
      </c>
      <c r="Q10" s="160">
        <v>0</v>
      </c>
      <c r="R10" s="160">
        <v>0</v>
      </c>
      <c r="S10" s="160">
        <v>0</v>
      </c>
      <c r="T10" s="144">
        <f>SUM(P10:S10)</f>
        <v>0</v>
      </c>
      <c r="U10" s="159"/>
      <c r="V10" s="160">
        <v>0</v>
      </c>
      <c r="W10" s="160">
        <v>0</v>
      </c>
      <c r="X10" s="160">
        <v>0</v>
      </c>
      <c r="Y10" s="160">
        <v>0</v>
      </c>
      <c r="Z10" s="144">
        <f>SUM(V10:Y10)</f>
        <v>0</v>
      </c>
      <c r="AA10" s="159"/>
      <c r="AB10" s="144">
        <f>Z10+T10+N10+H10</f>
        <v>0</v>
      </c>
      <c r="AC10" s="144">
        <f>Balans!H82</f>
        <v>0</v>
      </c>
      <c r="AD10" s="144">
        <f>Balans!I82</f>
        <v>0</v>
      </c>
      <c r="AE10" s="144">
        <f>Balans!J82</f>
        <v>0</v>
      </c>
      <c r="AF10" s="144">
        <f>Balans!K82</f>
        <v>0</v>
      </c>
      <c r="AG10" s="144">
        <f>Balans!L82</f>
        <v>0</v>
      </c>
      <c r="AH10" s="144">
        <f>Balans!M82</f>
        <v>0</v>
      </c>
      <c r="AI10" s="157">
        <f>SUM(AC10:AH10)</f>
        <v>0</v>
      </c>
      <c r="AJ10" s="80"/>
    </row>
    <row r="11" spans="2:36" x14ac:dyDescent="0.25">
      <c r="B11" s="137" t="s">
        <v>306</v>
      </c>
      <c r="C11" s="160">
        <v>0</v>
      </c>
      <c r="D11" s="160">
        <v>0</v>
      </c>
      <c r="E11" s="160">
        <v>0</v>
      </c>
      <c r="F11" s="160">
        <v>0</v>
      </c>
      <c r="G11" s="160">
        <v>0</v>
      </c>
      <c r="H11" s="144">
        <f>SUM(D11:G11)</f>
        <v>0</v>
      </c>
      <c r="I11" s="159"/>
      <c r="J11" s="160">
        <v>0</v>
      </c>
      <c r="K11" s="160">
        <v>0</v>
      </c>
      <c r="L11" s="160">
        <v>0</v>
      </c>
      <c r="M11" s="160">
        <v>0</v>
      </c>
      <c r="N11" s="144">
        <f>SUM(J11:M11)</f>
        <v>0</v>
      </c>
      <c r="O11" s="159"/>
      <c r="P11" s="160">
        <v>0</v>
      </c>
      <c r="Q11" s="160">
        <v>0</v>
      </c>
      <c r="R11" s="160">
        <v>0</v>
      </c>
      <c r="S11" s="160">
        <v>0</v>
      </c>
      <c r="T11" s="144">
        <f>SUM(P11:S11)</f>
        <v>0</v>
      </c>
      <c r="U11" s="159"/>
      <c r="V11" s="160">
        <v>0</v>
      </c>
      <c r="W11" s="160">
        <v>0</v>
      </c>
      <c r="X11" s="160">
        <v>0</v>
      </c>
      <c r="Y11" s="160">
        <v>0</v>
      </c>
      <c r="Z11" s="144">
        <f>SUM(V11:Y11)</f>
        <v>0</v>
      </c>
      <c r="AA11" s="159"/>
      <c r="AB11" s="144">
        <f>Z11+T11+N11+H11</f>
        <v>0</v>
      </c>
      <c r="AC11" s="144">
        <f>-Balans!G48+Balans!H48</f>
        <v>0</v>
      </c>
      <c r="AD11" s="144">
        <f>-Balans!H48+Balans!I48</f>
        <v>0</v>
      </c>
      <c r="AE11" s="144">
        <f>-Balans!I48+Balans!J48</f>
        <v>0</v>
      </c>
      <c r="AF11" s="144">
        <f>-Balans!J48+Balans!K48</f>
        <v>0</v>
      </c>
      <c r="AG11" s="144">
        <f>-Balans!K48+Balans!L48</f>
        <v>0</v>
      </c>
      <c r="AH11" s="144">
        <f>-Balans!L48+Balans!M48</f>
        <v>0</v>
      </c>
      <c r="AI11" s="157">
        <f>SUM(AC11:AH11)</f>
        <v>0</v>
      </c>
      <c r="AJ11" s="80"/>
    </row>
    <row r="12" spans="2:36" x14ac:dyDescent="0.25">
      <c r="B12" s="137" t="s">
        <v>305</v>
      </c>
      <c r="C12" s="144">
        <f>+C10+C8+C11</f>
        <v>0</v>
      </c>
      <c r="D12" s="144">
        <f>+D10+D8+D11</f>
        <v>0</v>
      </c>
      <c r="E12" s="144">
        <f>+E10+E8+E11</f>
        <v>0</v>
      </c>
      <c r="F12" s="144">
        <f>+F10+F8+F11</f>
        <v>0</v>
      </c>
      <c r="G12" s="144">
        <f>+G10+G8+G11</f>
        <v>0</v>
      </c>
      <c r="H12" s="144">
        <f>SUM(D12:G12)</f>
        <v>0</v>
      </c>
      <c r="I12" s="159"/>
      <c r="J12" s="144">
        <f>+J10+J8+J11</f>
        <v>0</v>
      </c>
      <c r="K12" s="144">
        <f>+K10+K8+K11</f>
        <v>0</v>
      </c>
      <c r="L12" s="144">
        <f>+L10+L8+L11</f>
        <v>0</v>
      </c>
      <c r="M12" s="144">
        <f>+M10+M8+M11</f>
        <v>0</v>
      </c>
      <c r="N12" s="144">
        <f>SUM(J12:M12)</f>
        <v>0</v>
      </c>
      <c r="O12" s="159"/>
      <c r="P12" s="144">
        <f>+P10+P8+P11</f>
        <v>0</v>
      </c>
      <c r="Q12" s="144">
        <f>+Q10+Q8+Q11</f>
        <v>0</v>
      </c>
      <c r="R12" s="144">
        <f>+R10+R8+R11</f>
        <v>0</v>
      </c>
      <c r="S12" s="144">
        <f>+S10+S8+S11</f>
        <v>0</v>
      </c>
      <c r="T12" s="144">
        <f>SUM(P12:S12)</f>
        <v>0</v>
      </c>
      <c r="U12" s="159"/>
      <c r="V12" s="144">
        <f>+V10+V8+V11</f>
        <v>0</v>
      </c>
      <c r="W12" s="144">
        <f>+W10+W8+W11</f>
        <v>0</v>
      </c>
      <c r="X12" s="144">
        <f>+X10+X8+X11</f>
        <v>0</v>
      </c>
      <c r="Y12" s="144">
        <f>+Y10+Y8+Y11</f>
        <v>0</v>
      </c>
      <c r="Z12" s="144">
        <f>SUM(V12:Y12)</f>
        <v>0</v>
      </c>
      <c r="AA12" s="159"/>
      <c r="AB12" s="144">
        <f>Z12+T12+N12+H12</f>
        <v>0</v>
      </c>
      <c r="AC12" s="144">
        <f t="shared" ref="AC12:AH12" si="1">+AC10+AC8+AC11</f>
        <v>0</v>
      </c>
      <c r="AD12" s="144">
        <f t="shared" si="1"/>
        <v>0</v>
      </c>
      <c r="AE12" s="144">
        <f t="shared" si="1"/>
        <v>0</v>
      </c>
      <c r="AF12" s="144">
        <f t="shared" si="1"/>
        <v>0</v>
      </c>
      <c r="AG12" s="144">
        <f t="shared" si="1"/>
        <v>0</v>
      </c>
      <c r="AH12" s="144">
        <f t="shared" si="1"/>
        <v>0</v>
      </c>
      <c r="AI12" s="157">
        <f>SUM(AC12:AH12)</f>
        <v>0</v>
      </c>
      <c r="AJ12" s="80"/>
    </row>
    <row r="13" spans="2:36" x14ac:dyDescent="0.25">
      <c r="C13" s="84"/>
      <c r="D13" s="144"/>
      <c r="E13" s="144"/>
      <c r="F13" s="144"/>
      <c r="G13" s="144"/>
      <c r="H13" s="144"/>
      <c r="I13" s="159"/>
      <c r="J13" s="144"/>
      <c r="K13" s="144"/>
      <c r="L13" s="144"/>
      <c r="M13" s="144"/>
      <c r="N13" s="144"/>
      <c r="O13" s="159"/>
      <c r="P13" s="144"/>
      <c r="Q13" s="144"/>
      <c r="R13" s="144"/>
      <c r="S13" s="144"/>
      <c r="T13" s="144"/>
      <c r="U13" s="159"/>
      <c r="V13" s="144"/>
      <c r="W13" s="144"/>
      <c r="X13" s="144"/>
      <c r="Y13" s="144"/>
      <c r="Z13" s="144"/>
      <c r="AA13" s="159"/>
      <c r="AB13" s="144"/>
      <c r="AC13" s="144"/>
      <c r="AD13" s="144"/>
      <c r="AE13" s="144"/>
      <c r="AF13" s="144"/>
      <c r="AG13" s="144"/>
      <c r="AH13" s="144"/>
      <c r="AI13" s="157"/>
      <c r="AJ13" s="80"/>
    </row>
    <row r="14" spans="2:36" x14ac:dyDescent="0.25">
      <c r="B14" s="137" t="s">
        <v>304</v>
      </c>
      <c r="C14" s="144">
        <f>'Winst- en verliesrekening'!C41</f>
        <v>0</v>
      </c>
      <c r="D14" s="144">
        <f>'Winst- en verliesrekening'!D41</f>
        <v>0</v>
      </c>
      <c r="E14" s="144">
        <f>'Winst- en verliesrekening'!E41</f>
        <v>0</v>
      </c>
      <c r="F14" s="144">
        <f>'Winst- en verliesrekening'!F41</f>
        <v>0</v>
      </c>
      <c r="G14" s="144">
        <f>'Winst- en verliesrekening'!G41</f>
        <v>0</v>
      </c>
      <c r="H14" s="159">
        <f>SUM(D14:G14)</f>
        <v>0</v>
      </c>
      <c r="I14" s="159"/>
      <c r="J14" s="144">
        <f>'Winst- en verliesrekening'!J41</f>
        <v>0</v>
      </c>
      <c r="K14" s="144">
        <f>'Winst- en verliesrekening'!K41</f>
        <v>0</v>
      </c>
      <c r="L14" s="144">
        <f>'Winst- en verliesrekening'!L41</f>
        <v>0</v>
      </c>
      <c r="M14" s="144">
        <f>'Winst- en verliesrekening'!M41</f>
        <v>0</v>
      </c>
      <c r="N14" s="159">
        <f>SUM(J14:M14)</f>
        <v>0</v>
      </c>
      <c r="O14" s="159"/>
      <c r="P14" s="144">
        <f>'Winst- en verliesrekening'!P41</f>
        <v>0</v>
      </c>
      <c r="Q14" s="144">
        <f>'Winst- en verliesrekening'!Q41</f>
        <v>0</v>
      </c>
      <c r="R14" s="144">
        <f>'Winst- en verliesrekening'!R41</f>
        <v>0</v>
      </c>
      <c r="S14" s="144">
        <f>'Winst- en verliesrekening'!S41</f>
        <v>0</v>
      </c>
      <c r="T14" s="144">
        <f>SUM(P14:S14)</f>
        <v>0</v>
      </c>
      <c r="U14" s="159"/>
      <c r="V14" s="144">
        <f>'Winst- en verliesrekening'!V41</f>
        <v>0</v>
      </c>
      <c r="W14" s="144">
        <f>'Winst- en verliesrekening'!W41</f>
        <v>0</v>
      </c>
      <c r="X14" s="144">
        <f>'Winst- en verliesrekening'!X41</f>
        <v>0</v>
      </c>
      <c r="Y14" s="144">
        <f>'Winst- en verliesrekening'!Y41</f>
        <v>0</v>
      </c>
      <c r="Z14" s="159">
        <f>SUM(V14:Y14)</f>
        <v>0</v>
      </c>
      <c r="AA14" s="159"/>
      <c r="AB14" s="144">
        <f>Z14+T14+N14+H14</f>
        <v>0</v>
      </c>
      <c r="AC14" s="160">
        <v>0</v>
      </c>
      <c r="AD14" s="160">
        <v>0</v>
      </c>
      <c r="AE14" s="160">
        <v>0</v>
      </c>
      <c r="AF14" s="160">
        <v>0</v>
      </c>
      <c r="AG14" s="160">
        <v>0</v>
      </c>
      <c r="AH14" s="160">
        <v>0</v>
      </c>
      <c r="AI14" s="157">
        <f t="shared" ref="AI14:AI20" si="2">SUM(AC14:AH14)</f>
        <v>0</v>
      </c>
      <c r="AJ14" s="80"/>
    </row>
    <row r="15" spans="2:36" x14ac:dyDescent="0.25">
      <c r="B15" s="137" t="s">
        <v>303</v>
      </c>
      <c r="C15" s="84"/>
      <c r="D15" s="144"/>
      <c r="E15" s="144"/>
      <c r="F15" s="144"/>
      <c r="G15" s="144"/>
      <c r="H15" s="144"/>
      <c r="I15" s="159"/>
      <c r="J15" s="144"/>
      <c r="K15" s="144"/>
      <c r="L15" s="144"/>
      <c r="M15" s="144"/>
      <c r="N15" s="144"/>
      <c r="O15" s="159"/>
      <c r="P15" s="144"/>
      <c r="Q15" s="144"/>
      <c r="R15" s="144"/>
      <c r="S15" s="144"/>
      <c r="T15" s="144"/>
      <c r="U15" s="159"/>
      <c r="V15" s="144"/>
      <c r="W15" s="144"/>
      <c r="X15" s="144"/>
      <c r="Y15" s="144"/>
      <c r="Z15" s="144"/>
      <c r="AA15" s="159"/>
      <c r="AB15" s="144"/>
      <c r="AC15" s="160">
        <v>0</v>
      </c>
      <c r="AD15" s="160">
        <v>0</v>
      </c>
      <c r="AE15" s="160">
        <v>0</v>
      </c>
      <c r="AF15" s="160">
        <v>0</v>
      </c>
      <c r="AG15" s="160">
        <v>0</v>
      </c>
      <c r="AH15" s="160">
        <v>0</v>
      </c>
      <c r="AI15" s="157">
        <f t="shared" si="2"/>
        <v>0</v>
      </c>
      <c r="AJ15" s="80"/>
    </row>
    <row r="16" spans="2:36" x14ac:dyDescent="0.25">
      <c r="B16" s="166" t="s">
        <v>302</v>
      </c>
      <c r="C16" s="160">
        <v>0</v>
      </c>
      <c r="D16" s="160">
        <v>0</v>
      </c>
      <c r="E16" s="160">
        <v>0</v>
      </c>
      <c r="F16" s="160">
        <v>0</v>
      </c>
      <c r="G16" s="160">
        <v>0</v>
      </c>
      <c r="H16" s="144">
        <f>SUM(D16:G16)</f>
        <v>0</v>
      </c>
      <c r="I16" s="159"/>
      <c r="J16" s="160">
        <v>0</v>
      </c>
      <c r="K16" s="160">
        <v>0</v>
      </c>
      <c r="L16" s="160">
        <v>0</v>
      </c>
      <c r="M16" s="160">
        <v>0</v>
      </c>
      <c r="N16" s="144">
        <f>SUM(J16:M16)</f>
        <v>0</v>
      </c>
      <c r="O16" s="159"/>
      <c r="P16" s="160">
        <v>0</v>
      </c>
      <c r="Q16" s="160">
        <v>0</v>
      </c>
      <c r="R16" s="160">
        <v>0</v>
      </c>
      <c r="S16" s="160">
        <v>0</v>
      </c>
      <c r="T16" s="144">
        <f>SUM(P16:S16)</f>
        <v>0</v>
      </c>
      <c r="U16" s="159"/>
      <c r="V16" s="160">
        <v>0</v>
      </c>
      <c r="W16" s="160">
        <v>0</v>
      </c>
      <c r="X16" s="160">
        <v>0</v>
      </c>
      <c r="Y16" s="160">
        <v>0</v>
      </c>
      <c r="Z16" s="144">
        <f>SUM(V16:Y16)</f>
        <v>0</v>
      </c>
      <c r="AA16" s="159"/>
      <c r="AB16" s="144">
        <f>Z16+T16+N16+H16</f>
        <v>0</v>
      </c>
      <c r="AC16" s="160">
        <v>0</v>
      </c>
      <c r="AD16" s="160">
        <v>0</v>
      </c>
      <c r="AE16" s="160">
        <v>0</v>
      </c>
      <c r="AF16" s="160">
        <v>0</v>
      </c>
      <c r="AG16" s="160">
        <v>0</v>
      </c>
      <c r="AH16" s="160">
        <v>0</v>
      </c>
      <c r="AI16" s="157">
        <f t="shared" si="2"/>
        <v>0</v>
      </c>
      <c r="AJ16" s="80"/>
    </row>
    <row r="17" spans="2:36" x14ac:dyDescent="0.25">
      <c r="B17" s="137" t="s">
        <v>301</v>
      </c>
      <c r="C17" s="160">
        <v>0</v>
      </c>
      <c r="D17" s="160">
        <v>0</v>
      </c>
      <c r="E17" s="160">
        <v>0</v>
      </c>
      <c r="F17" s="160">
        <v>0</v>
      </c>
      <c r="G17" s="160">
        <v>0</v>
      </c>
      <c r="H17" s="144">
        <f>SUM(D17:G17)</f>
        <v>0</v>
      </c>
      <c r="I17" s="159"/>
      <c r="J17" s="160">
        <v>0</v>
      </c>
      <c r="K17" s="160">
        <v>0</v>
      </c>
      <c r="L17" s="160">
        <v>0</v>
      </c>
      <c r="M17" s="160">
        <v>0</v>
      </c>
      <c r="N17" s="144">
        <f>SUM(J17:M17)</f>
        <v>0</v>
      </c>
      <c r="O17" s="159"/>
      <c r="P17" s="160">
        <v>0</v>
      </c>
      <c r="Q17" s="160">
        <v>0</v>
      </c>
      <c r="R17" s="160">
        <v>0</v>
      </c>
      <c r="S17" s="160">
        <v>0</v>
      </c>
      <c r="T17" s="144">
        <f>SUM(P17:S17)</f>
        <v>0</v>
      </c>
      <c r="U17" s="159"/>
      <c r="V17" s="160">
        <v>0</v>
      </c>
      <c r="W17" s="160">
        <v>0</v>
      </c>
      <c r="X17" s="160">
        <v>0</v>
      </c>
      <c r="Y17" s="160">
        <v>0</v>
      </c>
      <c r="Z17" s="144">
        <f>SUM(V17:Y17)</f>
        <v>0</v>
      </c>
      <c r="AA17" s="159"/>
      <c r="AB17" s="144">
        <f>Z17+T17+N17+H17</f>
        <v>0</v>
      </c>
      <c r="AC17" s="160">
        <v>0</v>
      </c>
      <c r="AD17" s="160">
        <v>0</v>
      </c>
      <c r="AE17" s="160">
        <v>0</v>
      </c>
      <c r="AF17" s="160">
        <v>0</v>
      </c>
      <c r="AG17" s="160">
        <v>0</v>
      </c>
      <c r="AH17" s="160">
        <v>0</v>
      </c>
      <c r="AI17" s="157">
        <f t="shared" si="2"/>
        <v>0</v>
      </c>
      <c r="AJ17" s="80"/>
    </row>
    <row r="18" spans="2:36" x14ac:dyDescent="0.25">
      <c r="B18" s="137" t="s">
        <v>300</v>
      </c>
      <c r="C18" s="160">
        <v>0</v>
      </c>
      <c r="D18" s="160">
        <v>0</v>
      </c>
      <c r="E18" s="160">
        <v>0</v>
      </c>
      <c r="F18" s="160">
        <v>0</v>
      </c>
      <c r="G18" s="160">
        <v>0</v>
      </c>
      <c r="H18" s="144">
        <f>SUM(D18:G18)</f>
        <v>0</v>
      </c>
      <c r="I18" s="159"/>
      <c r="J18" s="160">
        <v>0</v>
      </c>
      <c r="K18" s="160">
        <v>0</v>
      </c>
      <c r="L18" s="160">
        <v>0</v>
      </c>
      <c r="M18" s="160">
        <v>0</v>
      </c>
      <c r="N18" s="144">
        <f>SUM(J18:M18)</f>
        <v>0</v>
      </c>
      <c r="O18" s="159"/>
      <c r="P18" s="160">
        <v>0</v>
      </c>
      <c r="Q18" s="160">
        <v>0</v>
      </c>
      <c r="R18" s="160">
        <v>0</v>
      </c>
      <c r="S18" s="160">
        <v>0</v>
      </c>
      <c r="T18" s="144">
        <f>SUM(P18:S18)</f>
        <v>0</v>
      </c>
      <c r="U18" s="159"/>
      <c r="V18" s="160">
        <v>0</v>
      </c>
      <c r="W18" s="160">
        <v>0</v>
      </c>
      <c r="X18" s="160">
        <v>0</v>
      </c>
      <c r="Y18" s="160">
        <v>0</v>
      </c>
      <c r="Z18" s="144">
        <f>SUM(V18:Y18)</f>
        <v>0</v>
      </c>
      <c r="AA18" s="159"/>
      <c r="AB18" s="144">
        <f>Z18+T18+N18+H18</f>
        <v>0</v>
      </c>
      <c r="AC18" s="160">
        <v>0</v>
      </c>
      <c r="AD18" s="160">
        <v>0</v>
      </c>
      <c r="AE18" s="160">
        <v>0</v>
      </c>
      <c r="AF18" s="160">
        <v>0</v>
      </c>
      <c r="AG18" s="160">
        <v>0</v>
      </c>
      <c r="AH18" s="160">
        <v>0</v>
      </c>
      <c r="AI18" s="157">
        <f t="shared" si="2"/>
        <v>0</v>
      </c>
      <c r="AJ18" s="80"/>
    </row>
    <row r="19" spans="2:36" x14ac:dyDescent="0.25">
      <c r="B19" s="137" t="s">
        <v>299</v>
      </c>
      <c r="C19" s="160">
        <v>0</v>
      </c>
      <c r="D19" s="160">
        <v>0</v>
      </c>
      <c r="E19" s="160">
        <v>0</v>
      </c>
      <c r="F19" s="160">
        <v>0</v>
      </c>
      <c r="G19" s="160">
        <v>0</v>
      </c>
      <c r="H19" s="144">
        <f>SUM(D19:G19)</f>
        <v>0</v>
      </c>
      <c r="I19" s="159"/>
      <c r="J19" s="160">
        <v>0</v>
      </c>
      <c r="K19" s="160">
        <v>0</v>
      </c>
      <c r="L19" s="160">
        <v>0</v>
      </c>
      <c r="M19" s="160">
        <v>0</v>
      </c>
      <c r="N19" s="144">
        <f>SUM(J19:M19)</f>
        <v>0</v>
      </c>
      <c r="O19" s="159"/>
      <c r="P19" s="160">
        <v>0</v>
      </c>
      <c r="Q19" s="160">
        <v>0</v>
      </c>
      <c r="R19" s="160">
        <v>0</v>
      </c>
      <c r="S19" s="160">
        <v>0</v>
      </c>
      <c r="T19" s="144">
        <f>SUM(P19:S19)</f>
        <v>0</v>
      </c>
      <c r="U19" s="159"/>
      <c r="V19" s="160">
        <v>0</v>
      </c>
      <c r="W19" s="160">
        <v>0</v>
      </c>
      <c r="X19" s="160">
        <v>0</v>
      </c>
      <c r="Y19" s="160">
        <v>0</v>
      </c>
      <c r="Z19" s="144">
        <f>SUM(V19:Y19)</f>
        <v>0</v>
      </c>
      <c r="AA19" s="159"/>
      <c r="AB19" s="144">
        <f>Z19+T19+N19+H19</f>
        <v>0</v>
      </c>
      <c r="AC19" s="160">
        <v>0</v>
      </c>
      <c r="AD19" s="160">
        <v>0</v>
      </c>
      <c r="AE19" s="160">
        <v>0</v>
      </c>
      <c r="AF19" s="160">
        <v>0</v>
      </c>
      <c r="AG19" s="160">
        <v>0</v>
      </c>
      <c r="AH19" s="160">
        <v>0</v>
      </c>
      <c r="AI19" s="157">
        <f t="shared" si="2"/>
        <v>0</v>
      </c>
      <c r="AJ19" s="80"/>
    </row>
    <row r="20" spans="2:36" x14ac:dyDescent="0.25">
      <c r="B20" s="137" t="s">
        <v>298</v>
      </c>
      <c r="C20" s="144">
        <f>+C12-C19-C18-C17-C16-C15-C14</f>
        <v>0</v>
      </c>
      <c r="D20" s="144">
        <f>+D12-D19-D18-D17-D16-D15-D14</f>
        <v>0</v>
      </c>
      <c r="E20" s="144">
        <f>+E12-E19-E18-E17-E16-E15-E14</f>
        <v>0</v>
      </c>
      <c r="F20" s="144">
        <f>+F12-F19-F18-F17-F16-F15-F14</f>
        <v>0</v>
      </c>
      <c r="G20" s="144">
        <f>+G12-G19-G18-G17-G16-G15-G14</f>
        <v>0</v>
      </c>
      <c r="H20" s="144">
        <f>SUM(D20:G20)</f>
        <v>0</v>
      </c>
      <c r="I20" s="159"/>
      <c r="J20" s="144">
        <f>+J12-J19-J18-J17-J16-J15-J14</f>
        <v>0</v>
      </c>
      <c r="K20" s="144">
        <f>+K12-K19-K18-K17-K16-K15-K14</f>
        <v>0</v>
      </c>
      <c r="L20" s="144">
        <f>+L12-L19-L18-L17-L16-L15-L14</f>
        <v>0</v>
      </c>
      <c r="M20" s="144">
        <f>+M12-M19-M18-M17-M16-M15-M14</f>
        <v>0</v>
      </c>
      <c r="N20" s="144">
        <f>SUM(J20:M20)</f>
        <v>0</v>
      </c>
      <c r="O20" s="159"/>
      <c r="P20" s="144">
        <f>+P12-P19-P18-P17-P16-P15-P14</f>
        <v>0</v>
      </c>
      <c r="Q20" s="144">
        <f>+Q12-Q19-Q18-Q17-Q16-Q15-Q14</f>
        <v>0</v>
      </c>
      <c r="R20" s="144">
        <f>+R12-R19-R18-R17-R16-R15-R14</f>
        <v>0</v>
      </c>
      <c r="S20" s="144">
        <f>+S12-S19-S18-S17-S16-S15-S14</f>
        <v>0</v>
      </c>
      <c r="T20" s="144">
        <f>SUM(P20:S20)</f>
        <v>0</v>
      </c>
      <c r="U20" s="159"/>
      <c r="V20" s="144">
        <f>+V12-V19-V18-V17-V16-V15-V14</f>
        <v>0</v>
      </c>
      <c r="W20" s="144">
        <f>+W12-W19-W18-W17-W16-W15-W14</f>
        <v>0</v>
      </c>
      <c r="X20" s="144">
        <f>+X12-X19-X18-X17-X16-X15-X14</f>
        <v>0</v>
      </c>
      <c r="Y20" s="144">
        <f>+Y12-Y19-Y18-Y17-Y16-Y15-Y14</f>
        <v>0</v>
      </c>
      <c r="Z20" s="144">
        <f>SUM(V20:Y20)</f>
        <v>0</v>
      </c>
      <c r="AA20" s="159"/>
      <c r="AB20" s="144">
        <f>Z20+T20+N20+H20</f>
        <v>0</v>
      </c>
      <c r="AC20" s="144">
        <f t="shared" ref="AC20:AH20" si="3">+AC12-AC19-AC18-AC17-AC16-AC15-AC14</f>
        <v>0</v>
      </c>
      <c r="AD20" s="144">
        <f t="shared" si="3"/>
        <v>0</v>
      </c>
      <c r="AE20" s="144">
        <f t="shared" si="3"/>
        <v>0</v>
      </c>
      <c r="AF20" s="144">
        <f t="shared" si="3"/>
        <v>0</v>
      </c>
      <c r="AG20" s="144">
        <f t="shared" si="3"/>
        <v>0</v>
      </c>
      <c r="AH20" s="144">
        <f t="shared" si="3"/>
        <v>0</v>
      </c>
      <c r="AI20" s="157">
        <f t="shared" si="2"/>
        <v>0</v>
      </c>
      <c r="AJ20" s="80"/>
    </row>
    <row r="21" spans="2:36" x14ac:dyDescent="0.25">
      <c r="C21" s="84"/>
      <c r="D21" s="144"/>
      <c r="E21" s="144"/>
      <c r="F21" s="144"/>
      <c r="G21" s="144"/>
      <c r="H21" s="144"/>
      <c r="I21" s="159"/>
      <c r="J21" s="144"/>
      <c r="K21" s="144"/>
      <c r="L21" s="144"/>
      <c r="M21" s="144"/>
      <c r="N21" s="144"/>
      <c r="O21" s="159"/>
      <c r="P21" s="144"/>
      <c r="Q21" s="144"/>
      <c r="R21" s="144"/>
      <c r="S21" s="144"/>
      <c r="T21" s="144"/>
      <c r="U21" s="159"/>
      <c r="V21" s="144"/>
      <c r="W21" s="144"/>
      <c r="X21" s="144"/>
      <c r="Y21" s="144"/>
      <c r="Z21" s="144"/>
      <c r="AA21" s="159"/>
      <c r="AB21" s="144"/>
      <c r="AC21" s="144"/>
      <c r="AD21" s="144"/>
      <c r="AE21" s="144"/>
      <c r="AF21" s="144"/>
      <c r="AG21" s="144"/>
      <c r="AH21" s="144"/>
      <c r="AI21" s="157"/>
      <c r="AJ21" s="80"/>
    </row>
    <row r="22" spans="2:36" x14ac:dyDescent="0.25">
      <c r="B22" s="137" t="s">
        <v>297</v>
      </c>
      <c r="C22" s="160">
        <v>0</v>
      </c>
      <c r="D22" s="160">
        <v>0</v>
      </c>
      <c r="E22" s="160">
        <v>0</v>
      </c>
      <c r="F22" s="160">
        <v>0</v>
      </c>
      <c r="G22" s="160">
        <v>0</v>
      </c>
      <c r="H22" s="144">
        <f>SUM(D22:G22)</f>
        <v>0</v>
      </c>
      <c r="I22" s="159"/>
      <c r="J22" s="160">
        <v>0</v>
      </c>
      <c r="K22" s="160">
        <v>0</v>
      </c>
      <c r="L22" s="160">
        <v>0</v>
      </c>
      <c r="M22" s="160">
        <v>0</v>
      </c>
      <c r="N22" s="144">
        <f>SUM(J22:M22)</f>
        <v>0</v>
      </c>
      <c r="O22" s="159"/>
      <c r="P22" s="160">
        <v>0</v>
      </c>
      <c r="Q22" s="160">
        <v>0</v>
      </c>
      <c r="R22" s="160">
        <v>0</v>
      </c>
      <c r="S22" s="160">
        <v>0</v>
      </c>
      <c r="T22" s="144">
        <f>SUM(P22:S22)</f>
        <v>0</v>
      </c>
      <c r="U22" s="159"/>
      <c r="V22" s="160">
        <v>0</v>
      </c>
      <c r="W22" s="160">
        <v>0</v>
      </c>
      <c r="X22" s="160">
        <v>0</v>
      </c>
      <c r="Y22" s="160">
        <v>0</v>
      </c>
      <c r="Z22" s="144">
        <f>SUM(V22:Y22)</f>
        <v>0</v>
      </c>
      <c r="AA22" s="159"/>
      <c r="AB22" s="144">
        <f>Z22+T22+N22+H22</f>
        <v>0</v>
      </c>
      <c r="AC22" s="160">
        <v>0</v>
      </c>
      <c r="AD22" s="160">
        <v>0</v>
      </c>
      <c r="AE22" s="160">
        <v>0</v>
      </c>
      <c r="AF22" s="160">
        <v>0</v>
      </c>
      <c r="AG22" s="160">
        <v>0</v>
      </c>
      <c r="AH22" s="160">
        <v>0</v>
      </c>
      <c r="AI22" s="157">
        <f>SUM(AC22:AH22)</f>
        <v>0</v>
      </c>
      <c r="AJ22" s="80"/>
    </row>
    <row r="23" spans="2:36" x14ac:dyDescent="0.25">
      <c r="B23" s="137" t="s">
        <v>296</v>
      </c>
      <c r="C23" s="160">
        <v>0</v>
      </c>
      <c r="D23" s="160">
        <v>0</v>
      </c>
      <c r="E23" s="160">
        <v>0</v>
      </c>
      <c r="F23" s="160">
        <v>0</v>
      </c>
      <c r="G23" s="160">
        <v>0</v>
      </c>
      <c r="H23" s="144">
        <f>SUM(D23:G23)</f>
        <v>0</v>
      </c>
      <c r="I23" s="159"/>
      <c r="J23" s="160">
        <v>0</v>
      </c>
      <c r="K23" s="160">
        <v>0</v>
      </c>
      <c r="L23" s="160">
        <v>0</v>
      </c>
      <c r="M23" s="160">
        <v>0</v>
      </c>
      <c r="N23" s="144">
        <f>SUM(J23:M23)</f>
        <v>0</v>
      </c>
      <c r="O23" s="159"/>
      <c r="P23" s="160">
        <v>0</v>
      </c>
      <c r="Q23" s="160">
        <v>0</v>
      </c>
      <c r="R23" s="160">
        <v>0</v>
      </c>
      <c r="S23" s="160">
        <v>0</v>
      </c>
      <c r="T23" s="144">
        <f>SUM(P23:S23)</f>
        <v>0</v>
      </c>
      <c r="U23" s="159"/>
      <c r="V23" s="160">
        <v>0</v>
      </c>
      <c r="W23" s="160">
        <v>0</v>
      </c>
      <c r="X23" s="160">
        <v>0</v>
      </c>
      <c r="Y23" s="160">
        <v>0</v>
      </c>
      <c r="Z23" s="144">
        <f>SUM(V23:Y23)</f>
        <v>0</v>
      </c>
      <c r="AA23" s="159"/>
      <c r="AB23" s="144">
        <f>Z23+T23+N23+H23</f>
        <v>0</v>
      </c>
      <c r="AC23" s="160">
        <v>0</v>
      </c>
      <c r="AD23" s="160">
        <v>0</v>
      </c>
      <c r="AE23" s="160">
        <v>0</v>
      </c>
      <c r="AF23" s="160">
        <v>0</v>
      </c>
      <c r="AG23" s="160">
        <v>0</v>
      </c>
      <c r="AH23" s="160">
        <v>0</v>
      </c>
      <c r="AI23" s="157">
        <f>SUM(AC23:AH23)</f>
        <v>0</v>
      </c>
      <c r="AJ23" s="80"/>
    </row>
    <row r="24" spans="2:36" x14ac:dyDescent="0.25">
      <c r="B24" s="137" t="s">
        <v>295</v>
      </c>
      <c r="C24" s="144">
        <f t="shared" ref="C24:H24" si="4">+C20-C22-C23</f>
        <v>0</v>
      </c>
      <c r="D24" s="144">
        <f t="shared" si="4"/>
        <v>0</v>
      </c>
      <c r="E24" s="144">
        <f t="shared" si="4"/>
        <v>0</v>
      </c>
      <c r="F24" s="144">
        <f t="shared" si="4"/>
        <v>0</v>
      </c>
      <c r="G24" s="144">
        <f t="shared" si="4"/>
        <v>0</v>
      </c>
      <c r="H24" s="144">
        <f t="shared" si="4"/>
        <v>0</v>
      </c>
      <c r="I24" s="144"/>
      <c r="J24" s="144">
        <f>+J20-J22-J23</f>
        <v>0</v>
      </c>
      <c r="K24" s="144">
        <f>+K20-K22-K23</f>
        <v>0</v>
      </c>
      <c r="L24" s="144">
        <f>+L20-L22-L23</f>
        <v>0</v>
      </c>
      <c r="M24" s="144">
        <f>+M20-M22-M23</f>
        <v>0</v>
      </c>
      <c r="N24" s="144">
        <f>+N20-N22-N23</f>
        <v>0</v>
      </c>
      <c r="O24" s="144"/>
      <c r="P24" s="144">
        <f>+P20-P22-P23</f>
        <v>0</v>
      </c>
      <c r="Q24" s="144">
        <f>+Q20-Q22-Q23</f>
        <v>0</v>
      </c>
      <c r="R24" s="144">
        <f>+R20-R22-R23</f>
        <v>0</v>
      </c>
      <c r="S24" s="144">
        <f>+S20-S22-S23</f>
        <v>0</v>
      </c>
      <c r="T24" s="144">
        <f>+T20-T22-T23</f>
        <v>0</v>
      </c>
      <c r="U24" s="144"/>
      <c r="V24" s="144">
        <f>+V20-V22-V23</f>
        <v>0</v>
      </c>
      <c r="W24" s="144">
        <f>+W20-W22-W23</f>
        <v>0</v>
      </c>
      <c r="X24" s="144">
        <f>+X20-X22-X23</f>
        <v>0</v>
      </c>
      <c r="Y24" s="144">
        <f>+Y20-Y22-Y23</f>
        <v>0</v>
      </c>
      <c r="Z24" s="144">
        <f>+Z20-Z22-Z23</f>
        <v>0</v>
      </c>
      <c r="AA24" s="144"/>
      <c r="AB24" s="144">
        <f t="shared" ref="AB24:AI24" si="5">+AB20-AB22-AB23</f>
        <v>0</v>
      </c>
      <c r="AC24" s="144">
        <f t="shared" si="5"/>
        <v>0</v>
      </c>
      <c r="AD24" s="144">
        <f t="shared" si="5"/>
        <v>0</v>
      </c>
      <c r="AE24" s="144">
        <f t="shared" si="5"/>
        <v>0</v>
      </c>
      <c r="AF24" s="144">
        <f t="shared" si="5"/>
        <v>0</v>
      </c>
      <c r="AG24" s="144">
        <f t="shared" si="5"/>
        <v>0</v>
      </c>
      <c r="AH24" s="144">
        <f t="shared" si="5"/>
        <v>0</v>
      </c>
      <c r="AI24" s="144">
        <f t="shared" si="5"/>
        <v>0</v>
      </c>
      <c r="AJ24" s="80"/>
    </row>
    <row r="25" spans="2:36" x14ac:dyDescent="0.25">
      <c r="C25" s="84"/>
      <c r="D25" s="144"/>
      <c r="E25" s="144"/>
      <c r="F25" s="144"/>
      <c r="G25" s="144"/>
      <c r="H25" s="144"/>
      <c r="I25" s="159"/>
      <c r="J25" s="144"/>
      <c r="K25" s="144"/>
      <c r="L25" s="144"/>
      <c r="M25" s="144"/>
      <c r="N25" s="144"/>
      <c r="O25" s="159"/>
      <c r="P25" s="144"/>
      <c r="Q25" s="144"/>
      <c r="R25" s="144"/>
      <c r="S25" s="144"/>
      <c r="T25" s="144"/>
      <c r="U25" s="159"/>
      <c r="V25" s="144"/>
      <c r="W25" s="144"/>
      <c r="X25" s="144"/>
      <c r="Y25" s="144"/>
      <c r="Z25" s="144"/>
      <c r="AA25" s="159"/>
      <c r="AB25" s="144"/>
      <c r="AC25" s="144"/>
      <c r="AD25" s="144"/>
      <c r="AE25" s="144"/>
      <c r="AF25" s="144"/>
      <c r="AG25" s="144"/>
      <c r="AH25" s="144"/>
      <c r="AI25" s="157"/>
      <c r="AJ25" s="80"/>
    </row>
    <row r="26" spans="2:36" s="163" customFormat="1" x14ac:dyDescent="0.25">
      <c r="B26" s="165" t="s">
        <v>294</v>
      </c>
      <c r="C26" s="144">
        <f>'Winst- en verliesrekening'!C44</f>
        <v>0</v>
      </c>
      <c r="D26" s="144">
        <f>'Winst- en verliesrekening'!D44</f>
        <v>0</v>
      </c>
      <c r="E26" s="144">
        <f>'Winst- en verliesrekening'!E44</f>
        <v>0</v>
      </c>
      <c r="F26" s="144">
        <f>'Winst- en verliesrekening'!F44</f>
        <v>0</v>
      </c>
      <c r="G26" s="144">
        <f>'Winst- en verliesrekening'!G44</f>
        <v>0</v>
      </c>
      <c r="H26" s="144">
        <f>SUM(D26:G26)</f>
        <v>0</v>
      </c>
      <c r="I26" s="159"/>
      <c r="J26" s="144">
        <f>'Winst- en verliesrekening'!J44</f>
        <v>0</v>
      </c>
      <c r="K26" s="144">
        <f>'Winst- en verliesrekening'!K44</f>
        <v>0</v>
      </c>
      <c r="L26" s="144">
        <f>'Winst- en verliesrekening'!L44</f>
        <v>0</v>
      </c>
      <c r="M26" s="144">
        <f>'Winst- en verliesrekening'!M44</f>
        <v>0</v>
      </c>
      <c r="N26" s="144">
        <f>SUM(J26:M26)</f>
        <v>0</v>
      </c>
      <c r="O26" s="159"/>
      <c r="P26" s="144">
        <f>'Winst- en verliesrekening'!P44</f>
        <v>0</v>
      </c>
      <c r="Q26" s="144">
        <f>'Winst- en verliesrekening'!Q44</f>
        <v>0</v>
      </c>
      <c r="R26" s="144">
        <f>'Winst- en verliesrekening'!R44</f>
        <v>0</v>
      </c>
      <c r="S26" s="144">
        <f>'Winst- en verliesrekening'!S44</f>
        <v>0</v>
      </c>
      <c r="T26" s="144">
        <f>SUM(P26:S26)</f>
        <v>0</v>
      </c>
      <c r="U26" s="159"/>
      <c r="V26" s="144">
        <f>'Winst- en verliesrekening'!V44</f>
        <v>0</v>
      </c>
      <c r="W26" s="144">
        <f>'Winst- en verliesrekening'!W44</f>
        <v>0</v>
      </c>
      <c r="X26" s="144">
        <f>'Winst- en verliesrekening'!X44</f>
        <v>0</v>
      </c>
      <c r="Y26" s="144">
        <f>'Winst- en verliesrekening'!Y44</f>
        <v>0</v>
      </c>
      <c r="Z26" s="144">
        <f>SUM(V26:Y26)</f>
        <v>0</v>
      </c>
      <c r="AA26" s="159"/>
      <c r="AB26" s="144">
        <f>Z26+T26+N26+H26</f>
        <v>0</v>
      </c>
      <c r="AC26" s="144">
        <f>'Winst- en verliesrekening'!AC44</f>
        <v>0</v>
      </c>
      <c r="AD26" s="144">
        <f>'Winst- en verliesrekening'!AD44</f>
        <v>0</v>
      </c>
      <c r="AE26" s="144">
        <f>'Winst- en verliesrekening'!AE44</f>
        <v>0</v>
      </c>
      <c r="AF26" s="144">
        <f>'Winst- en verliesrekening'!AF44</f>
        <v>0</v>
      </c>
      <c r="AG26" s="144">
        <f>'Winst- en verliesrekening'!AG44</f>
        <v>0</v>
      </c>
      <c r="AH26" s="144">
        <f>'Winst- en verliesrekening'!AH44</f>
        <v>0</v>
      </c>
      <c r="AI26" s="144">
        <f>SUM(AC26:AH26)</f>
        <v>0</v>
      </c>
      <c r="AJ26" s="164"/>
    </row>
    <row r="27" spans="2:36" s="156" customFormat="1" x14ac:dyDescent="0.25">
      <c r="B27" s="156" t="s">
        <v>293</v>
      </c>
      <c r="C27" s="139">
        <f t="shared" ref="C27:H27" si="6">+C24-C26</f>
        <v>0</v>
      </c>
      <c r="D27" s="139">
        <f t="shared" si="6"/>
        <v>0</v>
      </c>
      <c r="E27" s="139">
        <f t="shared" si="6"/>
        <v>0</v>
      </c>
      <c r="F27" s="139">
        <f t="shared" si="6"/>
        <v>0</v>
      </c>
      <c r="G27" s="139">
        <f t="shared" si="6"/>
        <v>0</v>
      </c>
      <c r="H27" s="139">
        <f t="shared" si="6"/>
        <v>0</v>
      </c>
      <c r="I27" s="139"/>
      <c r="J27" s="139">
        <f>+J24-J26</f>
        <v>0</v>
      </c>
      <c r="K27" s="139">
        <f>+K24-K26</f>
        <v>0</v>
      </c>
      <c r="L27" s="139">
        <f>+L24-L26</f>
        <v>0</v>
      </c>
      <c r="M27" s="139">
        <f>+M24-M26</f>
        <v>0</v>
      </c>
      <c r="N27" s="139">
        <f>+N24-N26</f>
        <v>0</v>
      </c>
      <c r="O27" s="139"/>
      <c r="P27" s="139">
        <f>+P24-P26</f>
        <v>0</v>
      </c>
      <c r="Q27" s="139">
        <f>+Q24-Q26</f>
        <v>0</v>
      </c>
      <c r="R27" s="139">
        <f>+R24-R26</f>
        <v>0</v>
      </c>
      <c r="S27" s="139">
        <f>+S24-S26</f>
        <v>0</v>
      </c>
      <c r="T27" s="139">
        <f>+T24-T26</f>
        <v>0</v>
      </c>
      <c r="U27" s="139"/>
      <c r="V27" s="139">
        <f>+V24-V26</f>
        <v>0</v>
      </c>
      <c r="W27" s="139">
        <f>+W24-W26</f>
        <v>0</v>
      </c>
      <c r="X27" s="139">
        <f>+X24-X26</f>
        <v>0</v>
      </c>
      <c r="Y27" s="139">
        <f>+Y24-Y26</f>
        <v>0</v>
      </c>
      <c r="Z27" s="139">
        <f>+Z24-Z26</f>
        <v>0</v>
      </c>
      <c r="AA27" s="139"/>
      <c r="AB27" s="139">
        <f t="shared" ref="AB27:AI27" si="7">+AB24-AB26</f>
        <v>0</v>
      </c>
      <c r="AC27" s="139">
        <f t="shared" si="7"/>
        <v>0</v>
      </c>
      <c r="AD27" s="139">
        <f t="shared" si="7"/>
        <v>0</v>
      </c>
      <c r="AE27" s="139">
        <f t="shared" si="7"/>
        <v>0</v>
      </c>
      <c r="AF27" s="139">
        <f t="shared" si="7"/>
        <v>0</v>
      </c>
      <c r="AG27" s="139">
        <f t="shared" si="7"/>
        <v>0</v>
      </c>
      <c r="AH27" s="139">
        <f t="shared" si="7"/>
        <v>0</v>
      </c>
      <c r="AI27" s="139">
        <f t="shared" si="7"/>
        <v>0</v>
      </c>
      <c r="AJ27" s="162"/>
    </row>
    <row r="28" spans="2:36" x14ac:dyDescent="0.25">
      <c r="C28" s="84"/>
      <c r="D28" s="158"/>
      <c r="E28" s="158"/>
      <c r="F28" s="158"/>
      <c r="G28" s="158"/>
      <c r="H28" s="144"/>
      <c r="I28" s="159"/>
      <c r="J28" s="158"/>
      <c r="K28" s="158"/>
      <c r="L28" s="158"/>
      <c r="M28" s="158"/>
      <c r="N28" s="144"/>
      <c r="O28" s="159"/>
      <c r="P28" s="158"/>
      <c r="Q28" s="158"/>
      <c r="R28" s="158"/>
      <c r="S28" s="158"/>
      <c r="T28" s="144"/>
      <c r="U28" s="159"/>
      <c r="V28" s="158"/>
      <c r="W28" s="158"/>
      <c r="X28" s="158"/>
      <c r="Y28" s="158"/>
      <c r="Z28" s="144"/>
      <c r="AA28" s="159"/>
      <c r="AB28" s="144"/>
      <c r="AC28" s="158"/>
      <c r="AD28" s="158"/>
      <c r="AE28" s="158"/>
      <c r="AF28" s="158"/>
      <c r="AG28" s="158"/>
      <c r="AH28" s="158"/>
      <c r="AI28" s="157"/>
      <c r="AJ28" s="80"/>
    </row>
    <row r="29" spans="2:36" x14ac:dyDescent="0.25">
      <c r="B29" s="161" t="s">
        <v>292</v>
      </c>
      <c r="C29" s="102"/>
      <c r="D29" s="144"/>
      <c r="E29" s="144"/>
      <c r="F29" s="144"/>
      <c r="G29" s="144"/>
      <c r="H29" s="144"/>
      <c r="I29" s="159"/>
      <c r="J29" s="144"/>
      <c r="K29" s="144"/>
      <c r="L29" s="144"/>
      <c r="M29" s="144"/>
      <c r="N29" s="144"/>
      <c r="O29" s="159"/>
      <c r="P29" s="144"/>
      <c r="Q29" s="144"/>
      <c r="R29" s="144"/>
      <c r="S29" s="144"/>
      <c r="T29" s="144"/>
      <c r="U29" s="159"/>
      <c r="V29" s="144"/>
      <c r="W29" s="144"/>
      <c r="X29" s="144"/>
      <c r="Y29" s="144"/>
      <c r="Z29" s="144"/>
      <c r="AA29" s="159"/>
      <c r="AB29" s="144"/>
      <c r="AC29" s="144"/>
      <c r="AD29" s="144"/>
      <c r="AE29" s="144"/>
      <c r="AF29" s="144"/>
      <c r="AG29" s="144"/>
      <c r="AH29" s="144"/>
      <c r="AI29" s="157"/>
      <c r="AJ29" s="80"/>
    </row>
    <row r="30" spans="2:36" x14ac:dyDescent="0.25">
      <c r="B30" s="137" t="s">
        <v>291</v>
      </c>
      <c r="C30" s="160">
        <v>0</v>
      </c>
      <c r="D30" s="160">
        <v>0</v>
      </c>
      <c r="E30" s="160">
        <v>0</v>
      </c>
      <c r="F30" s="160">
        <v>0</v>
      </c>
      <c r="G30" s="160">
        <v>0</v>
      </c>
      <c r="H30" s="144">
        <f>SUM(D30:G30)</f>
        <v>0</v>
      </c>
      <c r="I30" s="159"/>
      <c r="J30" s="160">
        <v>0</v>
      </c>
      <c r="K30" s="160">
        <v>0</v>
      </c>
      <c r="L30" s="160">
        <v>0</v>
      </c>
      <c r="M30" s="160">
        <v>0</v>
      </c>
      <c r="N30" s="144">
        <f>SUM(J30:M30)</f>
        <v>0</v>
      </c>
      <c r="O30" s="159"/>
      <c r="P30" s="160">
        <v>0</v>
      </c>
      <c r="Q30" s="160">
        <v>0</v>
      </c>
      <c r="R30" s="160">
        <v>0</v>
      </c>
      <c r="S30" s="160">
        <v>0</v>
      </c>
      <c r="T30" s="144">
        <f>SUM(P30:S30)</f>
        <v>0</v>
      </c>
      <c r="U30" s="159"/>
      <c r="V30" s="160">
        <v>0</v>
      </c>
      <c r="W30" s="160">
        <v>0</v>
      </c>
      <c r="X30" s="160">
        <v>0</v>
      </c>
      <c r="Y30" s="160">
        <v>0</v>
      </c>
      <c r="Z30" s="144">
        <f>SUM(V30:Y30)</f>
        <v>0</v>
      </c>
      <c r="AA30" s="159"/>
      <c r="AB30" s="144">
        <f>Z30+T30+N30+H30</f>
        <v>0</v>
      </c>
      <c r="AC30" s="160">
        <v>0</v>
      </c>
      <c r="AD30" s="160">
        <v>0</v>
      </c>
      <c r="AE30" s="160">
        <v>0</v>
      </c>
      <c r="AF30" s="160">
        <v>0</v>
      </c>
      <c r="AG30" s="160">
        <v>0</v>
      </c>
      <c r="AH30" s="160">
        <v>0</v>
      </c>
      <c r="AI30" s="157">
        <f>SUM(AC30:AH30)</f>
        <v>0</v>
      </c>
      <c r="AJ30" s="80"/>
    </row>
    <row r="31" spans="2:36" x14ac:dyDescent="0.25">
      <c r="B31" s="137" t="s">
        <v>246</v>
      </c>
      <c r="C31" s="160">
        <v>0</v>
      </c>
      <c r="D31" s="160">
        <v>0</v>
      </c>
      <c r="E31" s="160">
        <v>0</v>
      </c>
      <c r="F31" s="160">
        <v>0</v>
      </c>
      <c r="G31" s="160">
        <v>0</v>
      </c>
      <c r="H31" s="144">
        <f>SUM(D31:G31)</f>
        <v>0</v>
      </c>
      <c r="I31" s="159"/>
      <c r="J31" s="160">
        <v>0</v>
      </c>
      <c r="K31" s="160">
        <v>0</v>
      </c>
      <c r="L31" s="160">
        <v>0</v>
      </c>
      <c r="M31" s="160">
        <v>0</v>
      </c>
      <c r="N31" s="144">
        <f>SUM(J31:M31)</f>
        <v>0</v>
      </c>
      <c r="O31" s="159"/>
      <c r="P31" s="160">
        <v>0</v>
      </c>
      <c r="Q31" s="160">
        <v>0</v>
      </c>
      <c r="R31" s="160">
        <v>0</v>
      </c>
      <c r="S31" s="160">
        <v>0</v>
      </c>
      <c r="T31" s="144">
        <f>SUM(P31:S31)</f>
        <v>0</v>
      </c>
      <c r="U31" s="159"/>
      <c r="V31" s="160">
        <v>0</v>
      </c>
      <c r="W31" s="160">
        <v>0</v>
      </c>
      <c r="X31" s="160">
        <v>0</v>
      </c>
      <c r="Y31" s="160">
        <v>0</v>
      </c>
      <c r="Z31" s="144">
        <f>SUM(V31:Y31)</f>
        <v>0</v>
      </c>
      <c r="AA31" s="159"/>
      <c r="AB31" s="144">
        <f>Z31+T31+N31+H31</f>
        <v>0</v>
      </c>
      <c r="AC31" s="160">
        <v>0</v>
      </c>
      <c r="AD31" s="160">
        <v>0</v>
      </c>
      <c r="AE31" s="160">
        <v>0</v>
      </c>
      <c r="AF31" s="160">
        <v>0</v>
      </c>
      <c r="AG31" s="160">
        <v>0</v>
      </c>
      <c r="AH31" s="160">
        <v>0</v>
      </c>
      <c r="AI31" s="157">
        <f>SUM(AC31:AH31)</f>
        <v>0</v>
      </c>
      <c r="AJ31" s="80"/>
    </row>
    <row r="32" spans="2:36" x14ac:dyDescent="0.25">
      <c r="B32" s="137" t="s">
        <v>290</v>
      </c>
      <c r="C32" s="160">
        <v>0</v>
      </c>
      <c r="D32" s="160">
        <v>0</v>
      </c>
      <c r="E32" s="160">
        <v>0</v>
      </c>
      <c r="F32" s="160">
        <v>0</v>
      </c>
      <c r="G32" s="160">
        <v>0</v>
      </c>
      <c r="H32" s="144">
        <f>SUM(D32:G32)</f>
        <v>0</v>
      </c>
      <c r="I32" s="159"/>
      <c r="J32" s="160">
        <v>0</v>
      </c>
      <c r="K32" s="160">
        <v>0</v>
      </c>
      <c r="L32" s="160">
        <v>0</v>
      </c>
      <c r="M32" s="160">
        <v>0</v>
      </c>
      <c r="N32" s="144">
        <f>SUM(J32:M32)</f>
        <v>0</v>
      </c>
      <c r="O32" s="159"/>
      <c r="P32" s="160">
        <v>0</v>
      </c>
      <c r="Q32" s="160">
        <v>0</v>
      </c>
      <c r="R32" s="160">
        <v>0</v>
      </c>
      <c r="S32" s="160">
        <v>0</v>
      </c>
      <c r="T32" s="144">
        <f>SUM(P32:S32)</f>
        <v>0</v>
      </c>
      <c r="U32" s="159"/>
      <c r="V32" s="160">
        <v>0</v>
      </c>
      <c r="W32" s="160">
        <v>0</v>
      </c>
      <c r="X32" s="160">
        <v>0</v>
      </c>
      <c r="Y32" s="160">
        <v>0</v>
      </c>
      <c r="Z32" s="144">
        <f>SUM(V32:Y32)</f>
        <v>0</v>
      </c>
      <c r="AA32" s="159"/>
      <c r="AB32" s="144">
        <f>Z32+T32+N32+H32</f>
        <v>0</v>
      </c>
      <c r="AC32" s="160">
        <v>0</v>
      </c>
      <c r="AD32" s="160">
        <v>0</v>
      </c>
      <c r="AE32" s="160">
        <v>0</v>
      </c>
      <c r="AF32" s="160">
        <v>0</v>
      </c>
      <c r="AG32" s="160">
        <v>0</v>
      </c>
      <c r="AH32" s="160">
        <v>0</v>
      </c>
      <c r="AI32" s="157">
        <f>SUM(AC32:AH32)</f>
        <v>0</v>
      </c>
      <c r="AJ32" s="80"/>
    </row>
    <row r="33" spans="1:36" x14ac:dyDescent="0.25">
      <c r="B33" s="137" t="s">
        <v>289</v>
      </c>
      <c r="C33" s="160">
        <v>0</v>
      </c>
      <c r="D33" s="160">
        <v>0</v>
      </c>
      <c r="E33" s="160">
        <v>0</v>
      </c>
      <c r="F33" s="160">
        <v>0</v>
      </c>
      <c r="G33" s="160">
        <v>0</v>
      </c>
      <c r="H33" s="144">
        <f>SUM(D33:G33)</f>
        <v>0</v>
      </c>
      <c r="I33" s="159"/>
      <c r="J33" s="160">
        <v>0</v>
      </c>
      <c r="K33" s="160">
        <v>0</v>
      </c>
      <c r="L33" s="160">
        <v>0</v>
      </c>
      <c r="M33" s="160">
        <v>0</v>
      </c>
      <c r="N33" s="144">
        <f>SUM(J33:M33)</f>
        <v>0</v>
      </c>
      <c r="O33" s="159"/>
      <c r="P33" s="160">
        <v>0</v>
      </c>
      <c r="Q33" s="160">
        <v>0</v>
      </c>
      <c r="R33" s="160">
        <v>0</v>
      </c>
      <c r="S33" s="160">
        <v>0</v>
      </c>
      <c r="T33" s="144">
        <f>SUM(P33:S33)</f>
        <v>0</v>
      </c>
      <c r="U33" s="159"/>
      <c r="V33" s="160">
        <v>0</v>
      </c>
      <c r="W33" s="160">
        <v>0</v>
      </c>
      <c r="X33" s="160">
        <v>0</v>
      </c>
      <c r="Y33" s="160">
        <v>0</v>
      </c>
      <c r="Z33" s="144">
        <f>SUM(V33:Y33)</f>
        <v>0</v>
      </c>
      <c r="AA33" s="159"/>
      <c r="AB33" s="144">
        <f>Z33+T33+N33+H33</f>
        <v>0</v>
      </c>
      <c r="AC33" s="160">
        <v>0</v>
      </c>
      <c r="AD33" s="160">
        <v>0</v>
      </c>
      <c r="AE33" s="160">
        <v>0</v>
      </c>
      <c r="AF33" s="160">
        <v>0</v>
      </c>
      <c r="AG33" s="160">
        <v>0</v>
      </c>
      <c r="AH33" s="160">
        <v>0</v>
      </c>
      <c r="AI33" s="157">
        <f>SUM(AC33:AH33)</f>
        <v>0</v>
      </c>
      <c r="AJ33" s="80"/>
    </row>
    <row r="34" spans="1:36" x14ac:dyDescent="0.25">
      <c r="B34" s="137" t="s">
        <v>288</v>
      </c>
      <c r="C34" s="144">
        <f>SUM(C30:C33)</f>
        <v>0</v>
      </c>
      <c r="D34" s="144">
        <f>SUM(D30:D33)</f>
        <v>0</v>
      </c>
      <c r="E34" s="144">
        <f>SUM(E30:E33)</f>
        <v>0</v>
      </c>
      <c r="F34" s="144">
        <f>SUM(F30:F33)</f>
        <v>0</v>
      </c>
      <c r="G34" s="144">
        <f>SUM(G30:G33)</f>
        <v>0</v>
      </c>
      <c r="H34" s="144">
        <f>SUM(D34:G34)</f>
        <v>0</v>
      </c>
      <c r="I34" s="159"/>
      <c r="J34" s="144">
        <f>SUM(J30:J33)</f>
        <v>0</v>
      </c>
      <c r="K34" s="144">
        <f>SUM(K30:K33)</f>
        <v>0</v>
      </c>
      <c r="L34" s="144">
        <f>SUM(L30:L33)</f>
        <v>0</v>
      </c>
      <c r="M34" s="144">
        <f>SUM(M30:M33)</f>
        <v>0</v>
      </c>
      <c r="N34" s="144">
        <f>SUM(J34:M34)</f>
        <v>0</v>
      </c>
      <c r="O34" s="159"/>
      <c r="P34" s="144">
        <f>SUM(P30:P33)</f>
        <v>0</v>
      </c>
      <c r="Q34" s="144">
        <f>SUM(Q30:Q33)</f>
        <v>0</v>
      </c>
      <c r="R34" s="144">
        <f>SUM(R30:R33)</f>
        <v>0</v>
      </c>
      <c r="S34" s="144">
        <f>SUM(S30:S33)</f>
        <v>0</v>
      </c>
      <c r="T34" s="144">
        <f>SUM(P34:S34)</f>
        <v>0</v>
      </c>
      <c r="U34" s="159"/>
      <c r="V34" s="144">
        <f>SUM(V30:V33)</f>
        <v>0</v>
      </c>
      <c r="W34" s="144">
        <f>SUM(W30:W33)</f>
        <v>0</v>
      </c>
      <c r="X34" s="144">
        <f>SUM(X30:X33)</f>
        <v>0</v>
      </c>
      <c r="Y34" s="144">
        <f>SUM(Y30:Y33)</f>
        <v>0</v>
      </c>
      <c r="Z34" s="144">
        <f>SUM(V34:Y34)</f>
        <v>0</v>
      </c>
      <c r="AA34" s="159"/>
      <c r="AB34" s="144">
        <f>Z34+T34+N34+H34</f>
        <v>0</v>
      </c>
      <c r="AC34" s="144">
        <f t="shared" ref="AC34:AH34" si="8">SUM(AC30:AC33)</f>
        <v>0</v>
      </c>
      <c r="AD34" s="144">
        <f t="shared" si="8"/>
        <v>0</v>
      </c>
      <c r="AE34" s="144">
        <f t="shared" si="8"/>
        <v>0</v>
      </c>
      <c r="AF34" s="144">
        <f t="shared" si="8"/>
        <v>0</v>
      </c>
      <c r="AG34" s="144">
        <f t="shared" si="8"/>
        <v>0</v>
      </c>
      <c r="AH34" s="144">
        <f t="shared" si="8"/>
        <v>0</v>
      </c>
      <c r="AI34" s="157">
        <f>SUM(AC34:AH34)</f>
        <v>0</v>
      </c>
      <c r="AJ34" s="80"/>
    </row>
    <row r="35" spans="1:36" x14ac:dyDescent="0.25">
      <c r="C35" s="84"/>
      <c r="D35" s="144"/>
      <c r="E35" s="144"/>
      <c r="F35" s="144"/>
      <c r="G35" s="144"/>
      <c r="H35" s="144"/>
      <c r="I35" s="159"/>
      <c r="J35" s="144"/>
      <c r="K35" s="144"/>
      <c r="L35" s="144"/>
      <c r="M35" s="144"/>
      <c r="N35" s="144"/>
      <c r="O35" s="159"/>
      <c r="P35" s="144"/>
      <c r="Q35" s="144"/>
      <c r="R35" s="144"/>
      <c r="S35" s="144"/>
      <c r="T35" s="144"/>
      <c r="U35" s="159"/>
      <c r="V35" s="144"/>
      <c r="W35" s="144"/>
      <c r="X35" s="144"/>
      <c r="Y35" s="144"/>
      <c r="Z35" s="144"/>
      <c r="AA35" s="159"/>
      <c r="AB35" s="144"/>
      <c r="AC35" s="144"/>
      <c r="AD35" s="144"/>
      <c r="AE35" s="144"/>
      <c r="AF35" s="144"/>
      <c r="AG35" s="144"/>
      <c r="AH35" s="144"/>
      <c r="AI35" s="157"/>
      <c r="AJ35" s="80"/>
    </row>
    <row r="36" spans="1:36" x14ac:dyDescent="0.25">
      <c r="B36" s="137" t="s">
        <v>287</v>
      </c>
      <c r="C36" s="144">
        <f>+C27+C34</f>
        <v>0</v>
      </c>
      <c r="D36" s="144">
        <f>+D27+D34</f>
        <v>0</v>
      </c>
      <c r="E36" s="144">
        <f>+E27+E34</f>
        <v>0</v>
      </c>
      <c r="F36" s="144">
        <f>+F27+F34</f>
        <v>0</v>
      </c>
      <c r="G36" s="144">
        <f>+G27+G34</f>
        <v>0</v>
      </c>
      <c r="H36" s="144">
        <f>SUM(D36:G36)</f>
        <v>0</v>
      </c>
      <c r="I36" s="159"/>
      <c r="J36" s="144">
        <f>+J27+J34</f>
        <v>0</v>
      </c>
      <c r="K36" s="144">
        <f>+K27+K34</f>
        <v>0</v>
      </c>
      <c r="L36" s="144">
        <f>+L27+L34</f>
        <v>0</v>
      </c>
      <c r="M36" s="144">
        <f>+M27+M34</f>
        <v>0</v>
      </c>
      <c r="N36" s="144">
        <f>SUM(J36:M36)</f>
        <v>0</v>
      </c>
      <c r="O36" s="159"/>
      <c r="P36" s="144">
        <f>+P27+P34</f>
        <v>0</v>
      </c>
      <c r="Q36" s="144">
        <f>+Q27+Q34</f>
        <v>0</v>
      </c>
      <c r="R36" s="144">
        <f>+R27+R34</f>
        <v>0</v>
      </c>
      <c r="S36" s="144">
        <f>+S27+S34</f>
        <v>0</v>
      </c>
      <c r="T36" s="144">
        <f>SUM(P36:S36)</f>
        <v>0</v>
      </c>
      <c r="U36" s="159"/>
      <c r="V36" s="144">
        <f>+V27+V34</f>
        <v>0</v>
      </c>
      <c r="W36" s="144">
        <f>+W27+W34</f>
        <v>0</v>
      </c>
      <c r="X36" s="144">
        <f>+X27+X34</f>
        <v>0</v>
      </c>
      <c r="Y36" s="144">
        <f>+Y27+Y34</f>
        <v>0</v>
      </c>
      <c r="Z36" s="144">
        <f>SUM(V36:Y36)</f>
        <v>0</v>
      </c>
      <c r="AA36" s="159"/>
      <c r="AB36" s="144">
        <f>Z36+T36+N36+H36</f>
        <v>0</v>
      </c>
      <c r="AC36" s="144">
        <f t="shared" ref="AC36:AH36" si="9">+AC27+AC34</f>
        <v>0</v>
      </c>
      <c r="AD36" s="144">
        <f t="shared" si="9"/>
        <v>0</v>
      </c>
      <c r="AE36" s="144">
        <f t="shared" si="9"/>
        <v>0</v>
      </c>
      <c r="AF36" s="144">
        <f t="shared" si="9"/>
        <v>0</v>
      </c>
      <c r="AG36" s="144">
        <f t="shared" si="9"/>
        <v>0</v>
      </c>
      <c r="AH36" s="144">
        <f t="shared" si="9"/>
        <v>0</v>
      </c>
      <c r="AI36" s="157">
        <f>SUM(AC36:AH36)</f>
        <v>0</v>
      </c>
      <c r="AJ36" s="80"/>
    </row>
    <row r="37" spans="1:36" x14ac:dyDescent="0.25">
      <c r="C37" s="84"/>
      <c r="D37" s="144"/>
      <c r="E37" s="144"/>
      <c r="F37" s="144"/>
      <c r="G37" s="144"/>
      <c r="H37" s="144"/>
      <c r="I37" s="158"/>
      <c r="J37" s="144"/>
      <c r="K37" s="144"/>
      <c r="L37" s="144"/>
      <c r="M37" s="144"/>
      <c r="N37" s="144"/>
      <c r="O37" s="158"/>
      <c r="P37" s="144"/>
      <c r="Q37" s="144"/>
      <c r="R37" s="144"/>
      <c r="S37" s="144"/>
      <c r="T37" s="144"/>
      <c r="U37" s="158"/>
      <c r="V37" s="144"/>
      <c r="W37" s="144"/>
      <c r="X37" s="144"/>
      <c r="Y37" s="144"/>
      <c r="Z37" s="144"/>
      <c r="AA37" s="144"/>
      <c r="AB37" s="144"/>
      <c r="AC37" s="144"/>
      <c r="AD37" s="144"/>
      <c r="AE37" s="144"/>
      <c r="AF37" s="144"/>
      <c r="AG37" s="144"/>
      <c r="AH37" s="144"/>
      <c r="AI37" s="157"/>
      <c r="AJ37" s="80"/>
    </row>
    <row r="38" spans="1:36" x14ac:dyDescent="0.25">
      <c r="B38" s="156" t="s">
        <v>286</v>
      </c>
      <c r="C38" s="139">
        <f>Balans!C34</f>
        <v>0</v>
      </c>
      <c r="D38" s="139">
        <f>C38+D36</f>
        <v>0</v>
      </c>
      <c r="E38" s="139">
        <f>+D38+E36</f>
        <v>0</v>
      </c>
      <c r="F38" s="139">
        <f>+E38+F36</f>
        <v>0</v>
      </c>
      <c r="G38" s="139">
        <f>+F38+G36</f>
        <v>0</v>
      </c>
      <c r="H38" s="155"/>
      <c r="I38" s="139"/>
      <c r="J38" s="139">
        <f>+G38+J36</f>
        <v>0</v>
      </c>
      <c r="K38" s="139">
        <f>+J38+K36</f>
        <v>0</v>
      </c>
      <c r="L38" s="139">
        <f>+K38+L36</f>
        <v>0</v>
      </c>
      <c r="M38" s="139">
        <f>+L38+M36</f>
        <v>0</v>
      </c>
      <c r="N38" s="155"/>
      <c r="O38" s="139"/>
      <c r="P38" s="139">
        <f>+M38+P36</f>
        <v>0</v>
      </c>
      <c r="Q38" s="139">
        <f>+P38+Q36</f>
        <v>0</v>
      </c>
      <c r="R38" s="139">
        <f>+Q38+R36</f>
        <v>0</v>
      </c>
      <c r="S38" s="139">
        <f>+R38+S36</f>
        <v>0</v>
      </c>
      <c r="T38" s="155"/>
      <c r="U38" s="139"/>
      <c r="V38" s="139">
        <f>+S38+V36</f>
        <v>0</v>
      </c>
      <c r="W38" s="139">
        <f>+V38+W36</f>
        <v>0</v>
      </c>
      <c r="X38" s="139">
        <f>+W38+X36</f>
        <v>0</v>
      </c>
      <c r="Y38" s="139">
        <f>+X38+Y36</f>
        <v>0</v>
      </c>
      <c r="Z38" s="155"/>
      <c r="AA38" s="139"/>
      <c r="AB38" s="155"/>
      <c r="AC38" s="139">
        <f>+Z36+AC36</f>
        <v>0</v>
      </c>
      <c r="AD38" s="139">
        <f>+AC38+AD36</f>
        <v>0</v>
      </c>
      <c r="AE38" s="139">
        <f>+AD38+AE36</f>
        <v>0</v>
      </c>
      <c r="AF38" s="139">
        <f>+AE38+AF36</f>
        <v>0</v>
      </c>
      <c r="AG38" s="139">
        <f>+AF38+AG36</f>
        <v>0</v>
      </c>
      <c r="AH38" s="139">
        <f>+AG38+AH36</f>
        <v>0</v>
      </c>
      <c r="AI38" s="154">
        <f>SUM(AC38:AH38)</f>
        <v>0</v>
      </c>
      <c r="AJ38" s="80"/>
    </row>
    <row r="39" spans="1:36" x14ac:dyDescent="0.25">
      <c r="B39" s="153"/>
      <c r="C39" s="151"/>
      <c r="D39" s="151"/>
      <c r="E39" s="152"/>
      <c r="F39" s="152"/>
      <c r="G39" s="151"/>
      <c r="H39" s="151"/>
      <c r="I39" s="151"/>
      <c r="J39" s="151"/>
      <c r="K39" s="151"/>
      <c r="L39" s="151"/>
      <c r="M39" s="151"/>
      <c r="N39" s="151"/>
      <c r="O39" s="151"/>
      <c r="P39" s="151"/>
      <c r="Q39" s="151"/>
      <c r="R39" s="151"/>
      <c r="S39" s="152"/>
      <c r="T39" s="152"/>
      <c r="U39" s="152"/>
      <c r="V39" s="151"/>
      <c r="W39" s="151"/>
      <c r="X39" s="151"/>
      <c r="Y39" s="151"/>
      <c r="Z39" s="151"/>
      <c r="AA39" s="151"/>
      <c r="AB39" s="151"/>
      <c r="AC39" s="151"/>
      <c r="AD39" s="151"/>
      <c r="AE39" s="151"/>
      <c r="AF39" s="151"/>
      <c r="AG39" s="151"/>
      <c r="AH39" s="151"/>
      <c r="AI39" s="151"/>
    </row>
    <row r="40" spans="1:36" x14ac:dyDescent="0.25">
      <c r="B40" s="150"/>
      <c r="C40" s="148"/>
      <c r="D40" s="149"/>
      <c r="E40" s="148"/>
      <c r="F40" s="148"/>
      <c r="G40" s="148"/>
      <c r="H40" s="148"/>
      <c r="I40" s="148"/>
      <c r="J40" s="148"/>
      <c r="K40" s="148"/>
      <c r="L40" s="148"/>
      <c r="M40" s="148"/>
      <c r="N40" s="148"/>
      <c r="O40" s="148"/>
      <c r="P40" s="148"/>
      <c r="Q40" s="148"/>
      <c r="R40" s="148"/>
      <c r="S40" s="149"/>
      <c r="T40" s="149"/>
      <c r="U40" s="149"/>
      <c r="V40" s="148"/>
      <c r="W40" s="148"/>
      <c r="X40" s="148"/>
      <c r="Y40" s="148"/>
      <c r="Z40" s="148"/>
      <c r="AA40" s="148"/>
      <c r="AB40" s="148"/>
      <c r="AC40" s="148"/>
      <c r="AD40" s="148"/>
      <c r="AE40" s="148"/>
      <c r="AF40" s="148"/>
      <c r="AG40" s="148"/>
      <c r="AH40" s="148"/>
      <c r="AI40" s="148"/>
    </row>
    <row r="41" spans="1:36" x14ac:dyDescent="0.25">
      <c r="A41" s="143"/>
      <c r="B41" s="147" t="s">
        <v>285</v>
      </c>
      <c r="C41" s="146"/>
      <c r="D41" s="84"/>
      <c r="E41" s="140"/>
      <c r="F41" s="140"/>
      <c r="G41" s="144">
        <f>Balans!C35-Balans!C58-Balans!C59-Balans!C60</f>
        <v>0</v>
      </c>
      <c r="H41" s="144"/>
      <c r="I41" s="144"/>
      <c r="J41" s="144"/>
      <c r="K41" s="144"/>
      <c r="L41" s="144"/>
      <c r="M41" s="144">
        <f>Balans!D35-Balans!D58-Balans!D59-Balans!D60</f>
        <v>0</v>
      </c>
      <c r="N41" s="144"/>
      <c r="O41" s="144"/>
      <c r="P41" s="144"/>
      <c r="Q41" s="144"/>
      <c r="R41" s="144"/>
      <c r="S41" s="144">
        <f>Balans!E35-Balans!E58-Balans!E59-Balans!E60</f>
        <v>0</v>
      </c>
      <c r="T41" s="144"/>
      <c r="U41" s="144"/>
      <c r="V41" s="144"/>
      <c r="W41" s="144"/>
      <c r="X41" s="144"/>
      <c r="Y41" s="144">
        <f>Balans!F35-Balans!F58-Balans!F59-Balans!F60</f>
        <v>0</v>
      </c>
      <c r="Z41" s="144"/>
      <c r="AA41" s="144"/>
      <c r="AB41" s="144"/>
      <c r="AC41" s="144">
        <f>Balans!G35-Balans!G58-Balans!G59-Balans!G60</f>
        <v>0</v>
      </c>
      <c r="AD41" s="144">
        <f>Balans!H35-Balans!H58-Balans!H59-Balans!H60</f>
        <v>0</v>
      </c>
      <c r="AE41" s="144">
        <f>Balans!I35-Balans!I58-Balans!I59-Balans!I60</f>
        <v>0</v>
      </c>
      <c r="AF41" s="144">
        <f>Balans!J35-Balans!J58-Balans!J59-Balans!J60</f>
        <v>0</v>
      </c>
      <c r="AG41" s="144">
        <f>Balans!K35-Balans!K58-Balans!K59-Balans!K60</f>
        <v>0</v>
      </c>
      <c r="AH41" s="144">
        <f>Balans!L35-Balans!L58-Balans!L59-Balans!L60</f>
        <v>0</v>
      </c>
      <c r="AI41" s="144">
        <f>Balans!M35-Balans!M58-Balans!M59-Balans!M60</f>
        <v>0</v>
      </c>
    </row>
    <row r="42" spans="1:36" x14ac:dyDescent="0.25">
      <c r="A42" s="143"/>
      <c r="B42" s="147" t="s">
        <v>284</v>
      </c>
      <c r="C42" s="146"/>
      <c r="D42" s="140"/>
      <c r="E42" s="140"/>
      <c r="F42" s="140"/>
      <c r="G42" s="144">
        <f>Balans!D35-Balans!D58+Balans!D59+Balans!D60</f>
        <v>0</v>
      </c>
      <c r="H42" s="144"/>
      <c r="I42" s="144"/>
      <c r="J42" s="144"/>
      <c r="K42" s="144"/>
      <c r="L42" s="144"/>
      <c r="M42" s="144">
        <f>Balans!E35-Balans!E58+Balans!E59+Balans!E60</f>
        <v>0</v>
      </c>
      <c r="N42" s="144"/>
      <c r="O42" s="144"/>
      <c r="P42" s="144"/>
      <c r="Q42" s="144"/>
      <c r="R42" s="144"/>
      <c r="S42" s="144">
        <f>Balans!F35-Balans!F58+Balans!F59+Balans!F60</f>
        <v>0</v>
      </c>
      <c r="T42" s="144"/>
      <c r="U42" s="144"/>
      <c r="V42" s="144"/>
      <c r="W42" s="144"/>
      <c r="X42" s="144"/>
      <c r="Y42" s="144">
        <f>Balans!G35-Balans!G58+Balans!G59+Balans!G60</f>
        <v>0</v>
      </c>
      <c r="Z42" s="144"/>
      <c r="AA42" s="144"/>
      <c r="AB42" s="144"/>
      <c r="AC42" s="144">
        <f>Balans!H35-Balans!H58+Balans!H59+Balans!H60</f>
        <v>0</v>
      </c>
      <c r="AD42" s="144">
        <f>Balans!I35-Balans!I58+Balans!I59+Balans!I60</f>
        <v>0</v>
      </c>
      <c r="AE42" s="144">
        <f>Balans!J35-Balans!J58+Balans!J59+Balans!J60</f>
        <v>0</v>
      </c>
      <c r="AF42" s="144">
        <f>Balans!K35-Balans!K58+Balans!K59+Balans!K60</f>
        <v>0</v>
      </c>
      <c r="AG42" s="144">
        <f>Balans!L35-Balans!L58+Balans!L59+Balans!L60</f>
        <v>0</v>
      </c>
      <c r="AH42" s="144">
        <f>Balans!M35-Balans!M58+Balans!M59+Balans!M60</f>
        <v>0</v>
      </c>
      <c r="AI42" s="144">
        <f>Balans!N35-Balans!N58+Balans!N59+Balans!N60</f>
        <v>0</v>
      </c>
    </row>
    <row r="43" spans="1:36" x14ac:dyDescent="0.25">
      <c r="A43" s="143"/>
      <c r="B43" s="79" t="s">
        <v>283</v>
      </c>
      <c r="C43" s="145"/>
      <c r="D43" s="140"/>
      <c r="E43" s="140"/>
      <c r="F43" s="140"/>
      <c r="G43" s="144">
        <f>G42-G41</f>
        <v>0</v>
      </c>
      <c r="H43" s="144"/>
      <c r="I43" s="144"/>
      <c r="J43" s="144"/>
      <c r="K43" s="144"/>
      <c r="L43" s="144"/>
      <c r="M43" s="144">
        <f>M42-M41</f>
        <v>0</v>
      </c>
      <c r="N43" s="144"/>
      <c r="O43" s="144"/>
      <c r="P43" s="144"/>
      <c r="Q43" s="144"/>
      <c r="R43" s="144"/>
      <c r="S43" s="144">
        <f>S42-S41</f>
        <v>0</v>
      </c>
      <c r="T43" s="144"/>
      <c r="U43" s="144"/>
      <c r="V43" s="144"/>
      <c r="W43" s="144"/>
      <c r="X43" s="144"/>
      <c r="Y43" s="144">
        <f>Y42-Y41</f>
        <v>0</v>
      </c>
      <c r="Z43" s="144"/>
      <c r="AA43" s="144"/>
      <c r="AB43" s="144"/>
      <c r="AC43" s="144">
        <f t="shared" ref="AC43:AI43" si="10">AC42-AC41</f>
        <v>0</v>
      </c>
      <c r="AD43" s="144">
        <f t="shared" si="10"/>
        <v>0</v>
      </c>
      <c r="AE43" s="144">
        <f t="shared" si="10"/>
        <v>0</v>
      </c>
      <c r="AF43" s="144">
        <f t="shared" si="10"/>
        <v>0</v>
      </c>
      <c r="AG43" s="144">
        <f t="shared" si="10"/>
        <v>0</v>
      </c>
      <c r="AH43" s="144">
        <f t="shared" si="10"/>
        <v>0</v>
      </c>
      <c r="AI43" s="144">
        <f t="shared" si="10"/>
        <v>0</v>
      </c>
    </row>
    <row r="44" spans="1:36" x14ac:dyDescent="0.25">
      <c r="A44" s="143"/>
      <c r="B44" s="79"/>
      <c r="C44" s="140"/>
      <c r="D44" s="140"/>
      <c r="E44" s="140"/>
      <c r="F44" s="140"/>
      <c r="G44" s="140"/>
      <c r="H44" s="84"/>
      <c r="I44" s="140"/>
      <c r="J44" s="140"/>
      <c r="K44" s="142"/>
      <c r="L44" s="142"/>
      <c r="M44" s="140"/>
      <c r="N44" s="141"/>
      <c r="O44" s="141"/>
      <c r="P44" s="141"/>
      <c r="Q44" s="141"/>
      <c r="R44" s="141"/>
      <c r="S44" s="140"/>
      <c r="T44" s="141"/>
      <c r="U44" s="141"/>
      <c r="V44" s="141"/>
      <c r="W44" s="141"/>
      <c r="X44" s="141"/>
      <c r="Y44" s="140"/>
      <c r="Z44" s="141"/>
      <c r="AA44" s="141"/>
      <c r="AB44" s="141"/>
      <c r="AC44" s="140"/>
      <c r="AD44" s="140"/>
      <c r="AE44" s="140"/>
      <c r="AF44" s="140"/>
      <c r="AG44" s="140"/>
      <c r="AH44" s="140"/>
      <c r="AI44" s="140"/>
    </row>
    <row r="45" spans="1:36" s="138" customFormat="1" x14ac:dyDescent="0.25">
      <c r="B45" s="138" t="s">
        <v>282</v>
      </c>
      <c r="C45" s="91"/>
      <c r="D45" s="91"/>
      <c r="E45" s="91"/>
      <c r="F45" s="91"/>
      <c r="G45" s="139">
        <f>G36-G43</f>
        <v>0</v>
      </c>
      <c r="H45" s="139"/>
      <c r="I45" s="139"/>
      <c r="J45" s="139"/>
      <c r="K45" s="139"/>
      <c r="L45" s="139"/>
      <c r="M45" s="139">
        <f>M36-M43</f>
        <v>0</v>
      </c>
      <c r="N45" s="91"/>
      <c r="O45" s="91"/>
      <c r="P45" s="91"/>
      <c r="Q45" s="91"/>
      <c r="R45" s="91"/>
      <c r="S45" s="139">
        <f>S36-S43</f>
        <v>0</v>
      </c>
      <c r="T45" s="139"/>
      <c r="U45" s="139"/>
      <c r="V45" s="139"/>
      <c r="W45" s="139"/>
      <c r="X45" s="139"/>
      <c r="Y45" s="139">
        <f>Y36-Y43</f>
        <v>0</v>
      </c>
      <c r="Z45" s="139"/>
      <c r="AA45" s="139"/>
      <c r="AB45" s="139"/>
      <c r="AC45" s="139">
        <f t="shared" ref="AC45:AI45" si="11">AC36-AC43</f>
        <v>0</v>
      </c>
      <c r="AD45" s="139">
        <f t="shared" si="11"/>
        <v>0</v>
      </c>
      <c r="AE45" s="139">
        <f t="shared" si="11"/>
        <v>0</v>
      </c>
      <c r="AF45" s="139">
        <f t="shared" si="11"/>
        <v>0</v>
      </c>
      <c r="AG45" s="139">
        <f t="shared" si="11"/>
        <v>0</v>
      </c>
      <c r="AH45" s="139">
        <f t="shared" si="11"/>
        <v>0</v>
      </c>
      <c r="AI45" s="139">
        <f t="shared" si="11"/>
        <v>0</v>
      </c>
    </row>
  </sheetData>
  <mergeCells count="6">
    <mergeCell ref="AC2:AI2"/>
    <mergeCell ref="D2:AB2"/>
    <mergeCell ref="D4:G4"/>
    <mergeCell ref="J4:M4"/>
    <mergeCell ref="P4:S4"/>
    <mergeCell ref="V4:Y4"/>
  </mergeCells>
  <pageMargins left="0" right="0" top="0.74803149606299213" bottom="0.74803149606299213" header="0.31496062992125984" footer="0.31496062992125984"/>
  <pageSetup paperSize="9" scale="38" orientation="landscape" r:id="rId1"/>
  <headerFooter>
    <oddFooter>&amp;LFinancieel model innovatiekrediet&amp;CLiquiditeitsprognose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BAD7F-D0BA-41F1-AED0-CE5343A77970}">
  <sheetPr>
    <pageSetUpPr fitToPage="1"/>
  </sheetPr>
  <dimension ref="A1:H45"/>
  <sheetViews>
    <sheetView showGridLines="0" zoomScaleNormal="100" workbookViewId="0">
      <selection activeCell="H17" sqref="H17"/>
    </sheetView>
  </sheetViews>
  <sheetFormatPr defaultRowHeight="15" x14ac:dyDescent="0.25"/>
  <cols>
    <col min="1" max="1" width="34.5703125" customWidth="1"/>
    <col min="2" max="6" width="13.5703125" customWidth="1"/>
  </cols>
  <sheetData>
    <row r="1" spans="1:6" ht="15.75" x14ac:dyDescent="0.25">
      <c r="A1" s="668" t="s">
        <v>344</v>
      </c>
      <c r="B1" s="668"/>
      <c r="C1" s="668"/>
      <c r="D1" s="668"/>
      <c r="E1" s="668"/>
      <c r="F1" s="668"/>
    </row>
    <row r="2" spans="1:6" ht="15.75" thickBot="1" x14ac:dyDescent="0.3"/>
    <row r="3" spans="1:6" s="192" customFormat="1" ht="29.25" customHeight="1" x14ac:dyDescent="0.25">
      <c r="A3" s="195" t="s">
        <v>343</v>
      </c>
      <c r="B3" s="194" t="s">
        <v>279</v>
      </c>
      <c r="C3" s="194" t="s">
        <v>215</v>
      </c>
      <c r="D3" s="194" t="s">
        <v>214</v>
      </c>
      <c r="E3" s="194" t="s">
        <v>213</v>
      </c>
      <c r="F3" s="193" t="s">
        <v>195</v>
      </c>
    </row>
    <row r="4" spans="1:6" x14ac:dyDescent="0.25">
      <c r="A4" s="183"/>
      <c r="B4" s="185"/>
      <c r="C4" s="185"/>
      <c r="D4" s="185"/>
      <c r="E4" s="185"/>
      <c r="F4" s="184"/>
    </row>
    <row r="5" spans="1:6" x14ac:dyDescent="0.25">
      <c r="A5" s="183" t="s">
        <v>342</v>
      </c>
      <c r="B5" s="182">
        <v>0</v>
      </c>
      <c r="C5" s="182">
        <v>0</v>
      </c>
      <c r="D5" s="182">
        <v>0</v>
      </c>
      <c r="E5" s="182">
        <v>0</v>
      </c>
      <c r="F5" s="181">
        <v>0</v>
      </c>
    </row>
    <row r="6" spans="1:6" x14ac:dyDescent="0.25">
      <c r="A6" s="183" t="s">
        <v>341</v>
      </c>
      <c r="B6" s="182">
        <v>0</v>
      </c>
      <c r="C6" s="182">
        <v>0</v>
      </c>
      <c r="D6" s="182">
        <v>0</v>
      </c>
      <c r="E6" s="182">
        <v>0</v>
      </c>
      <c r="F6" s="181">
        <v>0</v>
      </c>
    </row>
    <row r="7" spans="1:6" s="174" customFormat="1" x14ac:dyDescent="0.25">
      <c r="A7" s="189" t="s">
        <v>340</v>
      </c>
      <c r="B7" s="188">
        <f>B5-B6</f>
        <v>0</v>
      </c>
      <c r="C7" s="188">
        <f>C5-C6</f>
        <v>0</v>
      </c>
      <c r="D7" s="188">
        <f>D5-D6</f>
        <v>0</v>
      </c>
      <c r="E7" s="188">
        <f>E5-E6</f>
        <v>0</v>
      </c>
      <c r="F7" s="187">
        <f>F5-F6</f>
        <v>0</v>
      </c>
    </row>
    <row r="8" spans="1:6" x14ac:dyDescent="0.25">
      <c r="A8" s="183"/>
      <c r="B8" s="185"/>
      <c r="C8" s="185"/>
      <c r="D8" s="185"/>
      <c r="E8" s="185"/>
      <c r="F8" s="184"/>
    </row>
    <row r="9" spans="1:6" x14ac:dyDescent="0.25">
      <c r="A9" s="189" t="s">
        <v>339</v>
      </c>
      <c r="B9" s="191" t="s">
        <v>216</v>
      </c>
      <c r="C9" s="191" t="s">
        <v>215</v>
      </c>
      <c r="D9" s="191" t="s">
        <v>214</v>
      </c>
      <c r="E9" s="191" t="s">
        <v>213</v>
      </c>
      <c r="F9" s="190" t="s">
        <v>195</v>
      </c>
    </row>
    <row r="10" spans="1:6" x14ac:dyDescent="0.25">
      <c r="A10" s="183" t="s">
        <v>338</v>
      </c>
      <c r="B10" s="182">
        <v>0</v>
      </c>
      <c r="C10" s="182">
        <v>0</v>
      </c>
      <c r="D10" s="182">
        <v>0</v>
      </c>
      <c r="E10" s="182">
        <v>0</v>
      </c>
      <c r="F10" s="181">
        <v>0</v>
      </c>
    </row>
    <row r="11" spans="1:6" x14ac:dyDescent="0.25">
      <c r="A11" s="183" t="s">
        <v>337</v>
      </c>
      <c r="B11" s="182">
        <v>0</v>
      </c>
      <c r="C11" s="182">
        <v>0</v>
      </c>
      <c r="D11" s="182">
        <v>0</v>
      </c>
      <c r="E11" s="182">
        <v>0</v>
      </c>
      <c r="F11" s="181">
        <v>0</v>
      </c>
    </row>
    <row r="12" spans="1:6" x14ac:dyDescent="0.25">
      <c r="A12" s="183" t="s">
        <v>336</v>
      </c>
      <c r="B12" s="182">
        <v>0</v>
      </c>
      <c r="C12" s="182">
        <v>0</v>
      </c>
      <c r="D12" s="182">
        <v>0</v>
      </c>
      <c r="E12" s="182">
        <v>0</v>
      </c>
      <c r="F12" s="181">
        <v>0</v>
      </c>
    </row>
    <row r="13" spans="1:6" x14ac:dyDescent="0.25">
      <c r="A13" s="183" t="s">
        <v>335</v>
      </c>
      <c r="B13" s="182">
        <v>0</v>
      </c>
      <c r="C13" s="182">
        <v>0</v>
      </c>
      <c r="D13" s="182">
        <v>0</v>
      </c>
      <c r="E13" s="182">
        <v>0</v>
      </c>
      <c r="F13" s="181">
        <v>0</v>
      </c>
    </row>
    <row r="14" spans="1:6" x14ac:dyDescent="0.25">
      <c r="A14" s="183" t="s">
        <v>334</v>
      </c>
      <c r="B14" s="182">
        <v>0</v>
      </c>
      <c r="C14" s="182">
        <v>0</v>
      </c>
      <c r="D14" s="182">
        <v>0</v>
      </c>
      <c r="E14" s="182">
        <v>0</v>
      </c>
      <c r="F14" s="181">
        <v>0</v>
      </c>
    </row>
    <row r="15" spans="1:6" x14ac:dyDescent="0.25">
      <c r="A15" s="183" t="s">
        <v>333</v>
      </c>
      <c r="B15" s="182">
        <v>0</v>
      </c>
      <c r="C15" s="182">
        <v>0</v>
      </c>
      <c r="D15" s="182">
        <v>0</v>
      </c>
      <c r="E15" s="182">
        <v>0</v>
      </c>
      <c r="F15" s="181">
        <v>0</v>
      </c>
    </row>
    <row r="16" spans="1:6" x14ac:dyDescent="0.25">
      <c r="A16" s="183" t="s">
        <v>332</v>
      </c>
      <c r="B16" s="182">
        <v>0</v>
      </c>
      <c r="C16" s="182">
        <v>0</v>
      </c>
      <c r="D16" s="182">
        <v>0</v>
      </c>
      <c r="E16" s="182">
        <v>0</v>
      </c>
      <c r="F16" s="181">
        <v>0</v>
      </c>
    </row>
    <row r="17" spans="1:8" x14ac:dyDescent="0.25">
      <c r="A17" s="183" t="s">
        <v>331</v>
      </c>
      <c r="B17" s="182">
        <v>0</v>
      </c>
      <c r="C17" s="182">
        <v>0</v>
      </c>
      <c r="D17" s="182">
        <v>0</v>
      </c>
      <c r="E17" s="182">
        <v>0</v>
      </c>
      <c r="F17" s="181">
        <v>0</v>
      </c>
    </row>
    <row r="18" spans="1:8" x14ac:dyDescent="0.25">
      <c r="A18" s="183" t="s">
        <v>330</v>
      </c>
      <c r="B18" s="182">
        <v>0</v>
      </c>
      <c r="C18" s="182">
        <v>0</v>
      </c>
      <c r="D18" s="182">
        <v>0</v>
      </c>
      <c r="E18" s="182">
        <v>0</v>
      </c>
      <c r="F18" s="181">
        <v>0</v>
      </c>
    </row>
    <row r="19" spans="1:8" x14ac:dyDescent="0.25">
      <c r="A19" s="183" t="s">
        <v>329</v>
      </c>
      <c r="B19" s="182">
        <v>0</v>
      </c>
      <c r="C19" s="182">
        <v>0</v>
      </c>
      <c r="D19" s="182">
        <v>0</v>
      </c>
      <c r="E19" s="182">
        <v>0</v>
      </c>
      <c r="F19" s="181">
        <v>0</v>
      </c>
    </row>
    <row r="20" spans="1:8" x14ac:dyDescent="0.25">
      <c r="A20" s="183" t="s">
        <v>328</v>
      </c>
      <c r="B20" s="182">
        <v>0</v>
      </c>
      <c r="C20" s="182">
        <v>0</v>
      </c>
      <c r="D20" s="182">
        <v>0</v>
      </c>
      <c r="E20" s="182">
        <v>0</v>
      </c>
      <c r="F20" s="181">
        <v>0</v>
      </c>
    </row>
    <row r="21" spans="1:8" x14ac:dyDescent="0.25">
      <c r="A21" s="183" t="s">
        <v>328</v>
      </c>
      <c r="B21" s="182">
        <v>0</v>
      </c>
      <c r="C21" s="182">
        <v>0</v>
      </c>
      <c r="D21" s="182">
        <v>0</v>
      </c>
      <c r="E21" s="182">
        <v>0</v>
      </c>
      <c r="F21" s="181">
        <v>0</v>
      </c>
    </row>
    <row r="22" spans="1:8" x14ac:dyDescent="0.25">
      <c r="A22" s="183" t="s">
        <v>328</v>
      </c>
      <c r="B22" s="182">
        <v>0</v>
      </c>
      <c r="C22" s="182">
        <v>0</v>
      </c>
      <c r="D22" s="182">
        <v>0</v>
      </c>
      <c r="E22" s="182">
        <v>0</v>
      </c>
      <c r="F22" s="181">
        <v>0</v>
      </c>
    </row>
    <row r="23" spans="1:8" x14ac:dyDescent="0.25">
      <c r="A23" s="183" t="s">
        <v>328</v>
      </c>
      <c r="B23" s="182">
        <v>0</v>
      </c>
      <c r="C23" s="182">
        <v>0</v>
      </c>
      <c r="D23" s="182">
        <v>0</v>
      </c>
      <c r="E23" s="182">
        <v>0</v>
      </c>
      <c r="F23" s="181">
        <v>0</v>
      </c>
    </row>
    <row r="24" spans="1:8" x14ac:dyDescent="0.25">
      <c r="A24" s="183" t="s">
        <v>328</v>
      </c>
      <c r="B24" s="182">
        <v>0</v>
      </c>
      <c r="C24" s="182">
        <v>0</v>
      </c>
      <c r="D24" s="182">
        <v>0</v>
      </c>
      <c r="E24" s="182">
        <v>0</v>
      </c>
      <c r="F24" s="181">
        <v>0</v>
      </c>
    </row>
    <row r="25" spans="1:8" x14ac:dyDescent="0.25">
      <c r="A25" s="189" t="s">
        <v>327</v>
      </c>
      <c r="B25" s="188">
        <f>SUM(B10:B24)</f>
        <v>0</v>
      </c>
      <c r="C25" s="188">
        <f>SUM(C10:C24)</f>
        <v>0</v>
      </c>
      <c r="D25" s="188">
        <f>SUM(D10:D24)</f>
        <v>0</v>
      </c>
      <c r="E25" s="188">
        <f>SUM(E10:E24)</f>
        <v>0</v>
      </c>
      <c r="F25" s="187">
        <f>SUM(F10:F24)</f>
        <v>0</v>
      </c>
    </row>
    <row r="26" spans="1:8" x14ac:dyDescent="0.25">
      <c r="A26" s="183"/>
      <c r="B26" s="185"/>
      <c r="C26" s="185"/>
      <c r="D26" s="185"/>
      <c r="E26" s="185"/>
      <c r="F26" s="184"/>
    </row>
    <row r="27" spans="1:8" x14ac:dyDescent="0.25">
      <c r="A27" s="189" t="s">
        <v>326</v>
      </c>
      <c r="B27" s="188">
        <f>B7-B25</f>
        <v>0</v>
      </c>
      <c r="C27" s="188">
        <f>C7-C25</f>
        <v>0</v>
      </c>
      <c r="D27" s="188">
        <f>D7-D25</f>
        <v>0</v>
      </c>
      <c r="E27" s="188">
        <f>E7-E25</f>
        <v>0</v>
      </c>
      <c r="F27" s="187">
        <f>F7-F25</f>
        <v>0</v>
      </c>
    </row>
    <row r="28" spans="1:8" x14ac:dyDescent="0.25">
      <c r="A28" s="183"/>
      <c r="B28" s="185"/>
      <c r="C28" s="185"/>
      <c r="D28" s="185"/>
      <c r="E28" s="185"/>
      <c r="F28" s="184"/>
    </row>
    <row r="29" spans="1:8" x14ac:dyDescent="0.25">
      <c r="A29" s="183" t="s">
        <v>325</v>
      </c>
      <c r="B29" s="182"/>
      <c r="C29" s="182"/>
      <c r="D29" s="182"/>
      <c r="E29" s="182"/>
      <c r="F29" s="181"/>
    </row>
    <row r="30" spans="1:8" x14ac:dyDescent="0.25">
      <c r="A30" s="183"/>
      <c r="B30" s="185"/>
      <c r="C30" s="185"/>
      <c r="D30" s="185"/>
      <c r="E30" s="185"/>
      <c r="F30" s="184"/>
    </row>
    <row r="31" spans="1:8" x14ac:dyDescent="0.25">
      <c r="A31" s="189" t="s">
        <v>324</v>
      </c>
      <c r="B31" s="188">
        <f>B27-B29</f>
        <v>0</v>
      </c>
      <c r="C31" s="188">
        <f>C27-C29</f>
        <v>0</v>
      </c>
      <c r="D31" s="188">
        <f>D27-D29</f>
        <v>0</v>
      </c>
      <c r="E31" s="188">
        <f>E27-E29</f>
        <v>0</v>
      </c>
      <c r="F31" s="187">
        <f>F27-F29</f>
        <v>0</v>
      </c>
      <c r="H31" s="186"/>
    </row>
    <row r="32" spans="1:8" x14ac:dyDescent="0.25">
      <c r="A32" s="183"/>
      <c r="B32" s="185"/>
      <c r="C32" s="185"/>
      <c r="D32" s="185"/>
      <c r="E32" s="185"/>
      <c r="F32" s="184"/>
    </row>
    <row r="33" spans="1:6" x14ac:dyDescent="0.25">
      <c r="A33" s="183" t="s">
        <v>323</v>
      </c>
      <c r="B33" s="182">
        <f>B31*0.25</f>
        <v>0</v>
      </c>
      <c r="C33" s="182">
        <f>C31*0.25</f>
        <v>0</v>
      </c>
      <c r="D33" s="182">
        <f>D31*0.25</f>
        <v>0</v>
      </c>
      <c r="E33" s="182">
        <f>E31*0.25</f>
        <v>0</v>
      </c>
      <c r="F33" s="181">
        <f>F31*0.25</f>
        <v>0</v>
      </c>
    </row>
    <row r="34" spans="1:6" ht="15.75" thickBot="1" x14ac:dyDescent="0.3">
      <c r="A34" s="180"/>
      <c r="B34" s="179"/>
      <c r="C34" s="179"/>
      <c r="D34" s="179"/>
      <c r="E34" s="179"/>
      <c r="F34" s="178"/>
    </row>
    <row r="35" spans="1:6" ht="15.75" thickBot="1" x14ac:dyDescent="0.3">
      <c r="A35" s="177" t="s">
        <v>322</v>
      </c>
      <c r="B35" s="176">
        <f>B31-B33</f>
        <v>0</v>
      </c>
      <c r="C35" s="176">
        <f>C31-C33</f>
        <v>0</v>
      </c>
      <c r="D35" s="176">
        <f>D31-D33</f>
        <v>0</v>
      </c>
      <c r="E35" s="176">
        <f>E31-E33</f>
        <v>0</v>
      </c>
      <c r="F35" s="175">
        <f>F31-F33</f>
        <v>0</v>
      </c>
    </row>
    <row r="37" spans="1:6" ht="36.75" customHeight="1" x14ac:dyDescent="0.25">
      <c r="A37" s="666" t="s">
        <v>321</v>
      </c>
      <c r="B37" s="667"/>
      <c r="C37" s="667"/>
      <c r="D37" s="667"/>
      <c r="E37" s="667"/>
      <c r="F37" s="667"/>
    </row>
    <row r="45" spans="1:6" x14ac:dyDescent="0.25">
      <c r="A45" s="174"/>
    </row>
  </sheetData>
  <mergeCells count="2">
    <mergeCell ref="A37:F37"/>
    <mergeCell ref="A1:F1"/>
  </mergeCells>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361CD-53E2-4C8E-88EA-62D1C0318A1F}">
  <dimension ref="A1:Q26"/>
  <sheetViews>
    <sheetView topLeftCell="A5" workbookViewId="0">
      <selection activeCell="F5" sqref="F1:O1048576"/>
    </sheetView>
  </sheetViews>
  <sheetFormatPr defaultColWidth="0" defaultRowHeight="12.75" zeroHeight="1" x14ac:dyDescent="0.2"/>
  <cols>
    <col min="1" max="1" width="5.140625" style="35" customWidth="1"/>
    <col min="2" max="2" width="17.5703125" style="35" bestFit="1" customWidth="1"/>
    <col min="3" max="3" width="16" style="35" bestFit="1" customWidth="1"/>
    <col min="4" max="4" width="21.85546875" style="35" customWidth="1"/>
    <col min="5" max="5" width="18.28515625" style="35" customWidth="1"/>
    <col min="6" max="6" width="16.140625" style="35" hidden="1" customWidth="1"/>
    <col min="7" max="7" width="15.5703125" style="35" hidden="1" customWidth="1"/>
    <col min="8" max="8" width="20.85546875" style="35" hidden="1" customWidth="1"/>
    <col min="9" max="9" width="19.5703125" style="35" hidden="1" customWidth="1"/>
    <col min="10" max="10" width="22.5703125" style="35" hidden="1" customWidth="1"/>
    <col min="11" max="11" width="16.85546875" style="35" hidden="1" customWidth="1"/>
    <col min="12" max="12" width="15.5703125" style="35" hidden="1" customWidth="1"/>
    <col min="13" max="13" width="23.140625" style="35" hidden="1" customWidth="1"/>
    <col min="14" max="14" width="19.28515625" style="35" hidden="1" customWidth="1"/>
    <col min="15" max="15" width="18.140625" style="35" hidden="1" customWidth="1"/>
    <col min="16" max="17" width="0" style="35" hidden="1" customWidth="1"/>
    <col min="18" max="16384" width="9.140625" style="35" hidden="1"/>
  </cols>
  <sheetData>
    <row r="1" spans="1:15" ht="27" hidden="1" thickBot="1" x14ac:dyDescent="0.25">
      <c r="A1" s="418"/>
      <c r="B1" s="419"/>
      <c r="C1" s="419"/>
      <c r="D1" s="419"/>
      <c r="E1" s="419"/>
      <c r="F1" s="419"/>
      <c r="G1" s="419"/>
      <c r="H1" s="419"/>
      <c r="I1" s="419"/>
      <c r="J1" s="419"/>
      <c r="K1" s="419"/>
      <c r="L1" s="419"/>
      <c r="M1" s="419"/>
      <c r="N1" s="419"/>
      <c r="O1" s="420"/>
    </row>
    <row r="2" spans="1:15" ht="15" hidden="1" thickBot="1" x14ac:dyDescent="0.25">
      <c r="A2" s="421"/>
      <c r="B2" s="27"/>
      <c r="C2" s="27"/>
      <c r="D2" s="27"/>
      <c r="E2" s="27"/>
      <c r="F2" s="27"/>
      <c r="G2" s="27"/>
      <c r="H2" s="27"/>
      <c r="I2" s="27"/>
      <c r="J2" s="27"/>
      <c r="K2" s="27"/>
      <c r="L2" s="27"/>
      <c r="M2" s="27"/>
      <c r="N2" s="27"/>
      <c r="O2" s="422"/>
    </row>
    <row r="3" spans="1:15" ht="13.5" hidden="1" thickBot="1" x14ac:dyDescent="0.25">
      <c r="A3" s="423"/>
      <c r="B3" s="29"/>
      <c r="C3" s="29"/>
      <c r="D3" s="29"/>
      <c r="E3" s="29"/>
      <c r="F3" s="29"/>
      <c r="G3" s="29"/>
      <c r="H3" s="29"/>
      <c r="I3" s="29"/>
      <c r="J3" s="29"/>
      <c r="K3" s="29"/>
      <c r="L3" s="29"/>
      <c r="M3" s="29"/>
      <c r="N3" s="29"/>
      <c r="O3" s="424"/>
    </row>
    <row r="4" spans="1:15" ht="13.5" hidden="1" thickBot="1" x14ac:dyDescent="0.25">
      <c r="A4" s="423"/>
      <c r="B4" s="29"/>
      <c r="C4" s="29"/>
      <c r="D4" s="29"/>
      <c r="E4" s="29"/>
      <c r="F4" s="29"/>
      <c r="G4" s="29"/>
      <c r="H4" s="29"/>
      <c r="I4" s="29"/>
      <c r="J4" s="29"/>
      <c r="K4" s="29"/>
      <c r="L4" s="29"/>
      <c r="M4" s="29"/>
      <c r="N4" s="29"/>
      <c r="O4" s="424"/>
    </row>
    <row r="5" spans="1:15" ht="12.75" customHeight="1" x14ac:dyDescent="0.2">
      <c r="A5" s="436" t="s">
        <v>3</v>
      </c>
      <c r="B5" s="438" t="s">
        <v>88</v>
      </c>
      <c r="C5" s="434" t="s">
        <v>89</v>
      </c>
      <c r="D5" s="430" t="s">
        <v>435</v>
      </c>
      <c r="E5" s="434" t="s">
        <v>91</v>
      </c>
      <c r="F5" s="434" t="s">
        <v>98</v>
      </c>
      <c r="G5" s="434" t="s">
        <v>99</v>
      </c>
      <c r="H5" s="434" t="s">
        <v>100</v>
      </c>
      <c r="I5" s="434" t="s">
        <v>101</v>
      </c>
      <c r="J5" s="41" t="s">
        <v>90</v>
      </c>
      <c r="K5" s="41" t="s">
        <v>102</v>
      </c>
      <c r="L5" s="434" t="s">
        <v>385</v>
      </c>
      <c r="M5" s="434" t="s">
        <v>386</v>
      </c>
      <c r="N5" s="428" t="s">
        <v>387</v>
      </c>
      <c r="O5" s="428" t="s">
        <v>388</v>
      </c>
    </row>
    <row r="6" spans="1:15" ht="15.75" customHeight="1" thickBot="1" x14ac:dyDescent="0.25">
      <c r="A6" s="437"/>
      <c r="B6" s="439"/>
      <c r="C6" s="435"/>
      <c r="D6" s="431"/>
      <c r="E6" s="435"/>
      <c r="F6" s="435"/>
      <c r="G6" s="435"/>
      <c r="H6" s="435"/>
      <c r="I6" s="435"/>
      <c r="J6" s="42"/>
      <c r="K6" s="42"/>
      <c r="L6" s="435"/>
      <c r="M6" s="435"/>
      <c r="N6" s="429"/>
      <c r="O6" s="429"/>
    </row>
    <row r="7" spans="1:15" ht="13.5" customHeight="1" x14ac:dyDescent="0.2">
      <c r="A7" s="30">
        <v>1</v>
      </c>
      <c r="B7" s="45"/>
      <c r="C7" s="31"/>
      <c r="D7" s="31"/>
      <c r="E7" s="33">
        <f>IFERROR(VLOOKUP(C7,[3]Data!A$8:E$12,5,0),0)</f>
        <v>0</v>
      </c>
      <c r="F7" s="219">
        <f>SUMIFS('Projectbegroting '!P$18:P$37,'Projectbegroting '!B$18:B$37,B7)</f>
        <v>0</v>
      </c>
      <c r="G7" s="219">
        <f>SUMIFS('Projectbegroting '!V$48:V$67,'Projectbegroting '!B$48:B$67,B7)</f>
        <v>0</v>
      </c>
      <c r="H7" s="219">
        <f>SUMIFS('Projectbegroting '!P$75:P$89,'Projectbegroting '!B$75:B$89,B7)</f>
        <v>0</v>
      </c>
      <c r="I7" s="219">
        <f>SUMIFS('Projectbegroting '!P$97:P$111,'Projectbegroting '!B$97:B$111,B7)</f>
        <v>0</v>
      </c>
      <c r="J7" s="219">
        <f>SUMIFS('Projectbegroting '!P$118:P$132,'Projectbegroting '!B$118:B$132,B7)</f>
        <v>0</v>
      </c>
      <c r="K7" s="219">
        <f>SUMIFS('Projectbegroting '!P$140:P$154,'Projectbegroting '!B$140:B$154,B7)</f>
        <v>0</v>
      </c>
      <c r="L7" s="72">
        <f>+F7+G7+H7+I7+J7+K7</f>
        <v>0</v>
      </c>
      <c r="M7" s="219">
        <f>SUMIFS('Projectbegroting '!S$161:S$170,'Projectbegroting '!B$161:B$170,B7)</f>
        <v>0</v>
      </c>
      <c r="N7" s="228">
        <f>L7-M7</f>
        <v>0</v>
      </c>
      <c r="O7" s="425">
        <f>SUMIFS('Projectbegroting '!$U$18:$U$37,'Projectbegroting '!$B$18:$B$37,B7)+SUMIFS('Projectbegroting '!$U$48:$U$67,'Projectbegroting '!$B$48:$B$67,B7)+SUMIFS('Projectbegroting '!$U$75:$U$89,'Projectbegroting '!$B$75:$B$89,B7)+SUMIFS('Projectbegroting '!$U$97:$U$111,'Projectbegroting '!$B$97:$B$111,B7)+SUMIFS('Projectbegroting '!$U$118:$U$132,'Projectbegroting '!$B$118:$B$132,B7)+SUMIFS('Projectbegroting '!$U$140:$U$154,'Projectbegroting '!$B$140:$B$154,B7)</f>
        <v>0</v>
      </c>
    </row>
    <row r="8" spans="1:15" ht="13.5" customHeight="1" x14ac:dyDescent="0.2">
      <c r="A8" s="32">
        <v>2</v>
      </c>
      <c r="B8" s="46"/>
      <c r="C8" s="31"/>
      <c r="D8" s="31"/>
      <c r="E8" s="33">
        <f>IFERROR(VLOOKUP(C8,[3]Data!A$8:E$12,5,0),0)</f>
        <v>0</v>
      </c>
      <c r="F8" s="219">
        <f>SUMIFS('Projectbegroting '!P$18:P$37,'Projectbegroting '!B$18:B$37,B8)</f>
        <v>0</v>
      </c>
      <c r="G8" s="219">
        <f>SUMIFS('Projectbegroting '!V$48:V$67,'Projectbegroting '!B$48:B$67,B8)</f>
        <v>0</v>
      </c>
      <c r="H8" s="219">
        <f>SUMIFS('Projectbegroting '!P$75:P$89,'Projectbegroting '!B$75:B$89,B8)</f>
        <v>0</v>
      </c>
      <c r="I8" s="219">
        <f>SUMIFS('Projectbegroting '!P$97:P$111,'Projectbegroting '!B$97:B$111,B8)</f>
        <v>0</v>
      </c>
      <c r="J8" s="219">
        <f>SUMIFS('Projectbegroting '!P$118:P$132,'Projectbegroting '!B$118:B$132,B8)</f>
        <v>0</v>
      </c>
      <c r="K8" s="219">
        <f>SUMIFS('Projectbegroting '!P$140:P$154,'Projectbegroting '!B$140:B$154,B8)</f>
        <v>0</v>
      </c>
      <c r="L8" s="72">
        <f t="shared" ref="L8:L21" si="0">+F8+G8+H8+I8+J8+K8</f>
        <v>0</v>
      </c>
      <c r="M8" s="219">
        <f>SUMIFS('Projectbegroting '!S$161:S$170,'Projectbegroting '!B$161:B$170,B8)</f>
        <v>0</v>
      </c>
      <c r="N8" s="228">
        <f t="shared" ref="N8:N21" si="1">L8-M8</f>
        <v>0</v>
      </c>
      <c r="O8" s="425">
        <f>SUMIFS('Projectbegroting '!$T$18:$T$37,'Projectbegroting '!$B$18:$B$37,B8)+SUMIFS('Projectbegroting '!$T$48:$T$67,'Projectbegroting '!$B$48:$B$67,B8)+SUMIFS('Projectbegroting '!$T$75:$T$89,'Projectbegroting '!$B$75:$B$89,B8)+SUMIFS('Projectbegroting '!$T$97:$T$111,'Projectbegroting '!$B$97:$B$111,B8)+SUMIFS('Projectbegroting '!$T$118:$T$132,'Projectbegroting '!$B$118:$B$132,B8)+SUMIFS('Projectbegroting '!$T$140:$T$154,'Projectbegroting '!$B$140:$B$154,B8)-SUMIFS('Projectbegroting '!$V$161:$V$170,'Projectbegroting '!$B$161:$B$170,B8)</f>
        <v>0</v>
      </c>
    </row>
    <row r="9" spans="1:15" ht="13.5" customHeight="1" x14ac:dyDescent="0.2">
      <c r="A9" s="32">
        <v>3</v>
      </c>
      <c r="B9" s="46"/>
      <c r="C9" s="31"/>
      <c r="D9" s="31"/>
      <c r="E9" s="33">
        <f>IFERROR(VLOOKUP(C9,[3]Data!A$8:E$12,5,0),0)</f>
        <v>0</v>
      </c>
      <c r="F9" s="219">
        <f>SUMIFS('Projectbegroting '!P$18:P$37,'Projectbegroting '!B$18:B$37,B9)</f>
        <v>0</v>
      </c>
      <c r="G9" s="219">
        <f>SUMIFS('Projectbegroting '!V$48:V$67,'Projectbegroting '!B$48:B$67,B9)</f>
        <v>0</v>
      </c>
      <c r="H9" s="219">
        <f>SUMIFS('Projectbegroting '!P$75:P$89,'Projectbegroting '!B$75:B$89,B9)</f>
        <v>0</v>
      </c>
      <c r="I9" s="219">
        <f>SUMIFS('Projectbegroting '!P$97:P$111,'Projectbegroting '!B$97:B$111,B9)</f>
        <v>0</v>
      </c>
      <c r="J9" s="219">
        <f>SUMIFS('Projectbegroting '!P$118:P$132,'Projectbegroting '!B$118:B$132,B9)</f>
        <v>0</v>
      </c>
      <c r="K9" s="219">
        <f>SUMIFS('Projectbegroting '!P$140:P$154,'Projectbegroting '!B$140:B$154,B9)</f>
        <v>0</v>
      </c>
      <c r="L9" s="72">
        <f t="shared" si="0"/>
        <v>0</v>
      </c>
      <c r="M9" s="219">
        <f>SUMIFS('Projectbegroting '!S$161:S$170,'Projectbegroting '!B$161:B$170,B9)</f>
        <v>0</v>
      </c>
      <c r="N9" s="228">
        <f t="shared" si="1"/>
        <v>0</v>
      </c>
      <c r="O9" s="425">
        <f>SUMIFS('Projectbegroting '!$T$18:$T$37,'Projectbegroting '!$B$18:$B$37,B9)+SUMIFS('Projectbegroting '!$T$48:$T$67,'Projectbegroting '!$B$48:$B$67,B9)+SUMIFS('Projectbegroting '!$T$75:$T$89,'Projectbegroting '!$B$75:$B$89,B9)+SUMIFS('Projectbegroting '!$T$97:$T$111,'Projectbegroting '!$B$97:$B$111,B9)+SUMIFS('Projectbegroting '!$T$118:$T$132,'Projectbegroting '!$B$118:$B$132,B9)+SUMIFS('Projectbegroting '!$T$140:$T$154,'Projectbegroting '!$B$140:$B$154,B9)-SUMIFS('Projectbegroting '!$V$161:$V$170,'Projectbegroting '!$B$161:$B$170,B9)</f>
        <v>0</v>
      </c>
    </row>
    <row r="10" spans="1:15" ht="13.5" customHeight="1" x14ac:dyDescent="0.2">
      <c r="A10" s="32">
        <v>4</v>
      </c>
      <c r="B10" s="46"/>
      <c r="C10" s="31"/>
      <c r="D10" s="31"/>
      <c r="E10" s="33">
        <f>IFERROR(VLOOKUP(C10,[3]Data!A$8:E$12,5,0),0)</f>
        <v>0</v>
      </c>
      <c r="F10" s="219">
        <f>SUMIFS('Projectbegroting '!P$18:P$37,'Projectbegroting '!B$18:B$37,B10)</f>
        <v>0</v>
      </c>
      <c r="G10" s="219">
        <f>SUMIFS('Projectbegroting '!V$48:V$67,'Projectbegroting '!B$48:B$67,B10)</f>
        <v>0</v>
      </c>
      <c r="H10" s="219">
        <f>SUMIFS('Projectbegroting '!P$75:P$89,'Projectbegroting '!B$75:B$89,B10)</f>
        <v>0</v>
      </c>
      <c r="I10" s="219">
        <f>SUMIFS('Projectbegroting '!P$97:P$111,'Projectbegroting '!B$97:B$111,B10)</f>
        <v>0</v>
      </c>
      <c r="J10" s="219">
        <f>SUMIFS('Projectbegroting '!P$118:P$132,'Projectbegroting '!B$118:B$132,B10)</f>
        <v>0</v>
      </c>
      <c r="K10" s="219">
        <f>SUMIFS('Projectbegroting '!P$140:P$154,'Projectbegroting '!B$140:B$154,B10)</f>
        <v>0</v>
      </c>
      <c r="L10" s="72">
        <f t="shared" si="0"/>
        <v>0</v>
      </c>
      <c r="M10" s="219">
        <f>SUMIFS('Projectbegroting '!S$161:S$170,'Projectbegroting '!B$161:B$170,B10)</f>
        <v>0</v>
      </c>
      <c r="N10" s="228">
        <f t="shared" si="1"/>
        <v>0</v>
      </c>
      <c r="O10" s="425">
        <f>SUMIFS('Projectbegroting '!$T$18:$T$37,'Projectbegroting '!$B$18:$B$37,B10)+SUMIFS('Projectbegroting '!$T$48:$T$67,'Projectbegroting '!$B$48:$B$67,B10)+SUMIFS('Projectbegroting '!$T$75:$T$89,'Projectbegroting '!$B$75:$B$89,B10)+SUMIFS('Projectbegroting '!$T$97:$T$111,'Projectbegroting '!$B$97:$B$111,B10)+SUMIFS('Projectbegroting '!$T$118:$T$132,'Projectbegroting '!$B$118:$B$132,B10)+SUMIFS('Projectbegroting '!$T$140:$T$154,'Projectbegroting '!$B$140:$B$154,B10)-SUMIFS('Projectbegroting '!$V$161:$V$170,'Projectbegroting '!$B$161:$B$170,B10)</f>
        <v>0</v>
      </c>
    </row>
    <row r="11" spans="1:15" ht="13.5" customHeight="1" x14ac:dyDescent="0.2">
      <c r="A11" s="32">
        <v>5</v>
      </c>
      <c r="B11" s="46"/>
      <c r="C11" s="31"/>
      <c r="D11" s="31"/>
      <c r="E11" s="33">
        <f>IFERROR(VLOOKUP(C11,[3]Data!A$8:E$12,5,0),0)</f>
        <v>0</v>
      </c>
      <c r="F11" s="219">
        <f>SUMIFS('Projectbegroting '!P$18:P$37,'Projectbegroting '!B$18:B$37,B11)</f>
        <v>0</v>
      </c>
      <c r="G11" s="219">
        <f>SUMIFS('Projectbegroting '!V$48:V$67,'Projectbegroting '!B$48:B$67,B11)</f>
        <v>0</v>
      </c>
      <c r="H11" s="219">
        <f>SUMIFS('Projectbegroting '!P$75:P$89,'Projectbegroting '!B$75:B$89,B11)</f>
        <v>0</v>
      </c>
      <c r="I11" s="219">
        <f>SUMIFS('Projectbegroting '!P$97:P$111,'Projectbegroting '!B$97:B$111,B11)</f>
        <v>0</v>
      </c>
      <c r="J11" s="219">
        <f>SUMIFS('Projectbegroting '!P$118:P$132,'Projectbegroting '!B$118:B$132,B11)</f>
        <v>0</v>
      </c>
      <c r="K11" s="219">
        <f>SUMIFS('Projectbegroting '!P$140:P$154,'Projectbegroting '!B$140:B$154,B11)</f>
        <v>0</v>
      </c>
      <c r="L11" s="72">
        <f t="shared" si="0"/>
        <v>0</v>
      </c>
      <c r="M11" s="219">
        <f>SUMIFS('Projectbegroting '!S$161:S$170,'Projectbegroting '!B$161:B$170,B11)</f>
        <v>0</v>
      </c>
      <c r="N11" s="228">
        <f t="shared" si="1"/>
        <v>0</v>
      </c>
      <c r="O11" s="425">
        <f>SUMIFS('Projectbegroting '!$T$18:$T$37,'Projectbegroting '!$B$18:$B$37,B11)+SUMIFS('Projectbegroting '!$T$48:$T$67,'Projectbegroting '!$B$48:$B$67,B11)+SUMIFS('Projectbegroting '!$T$75:$T$89,'Projectbegroting '!$B$75:$B$89,B11)+SUMIFS('Projectbegroting '!$T$97:$T$111,'Projectbegroting '!$B$97:$B$111,B11)+SUMIFS('Projectbegroting '!$T$118:$T$132,'Projectbegroting '!$B$118:$B$132,B11)+SUMIFS('Projectbegroting '!$T$140:$T$154,'Projectbegroting '!$B$140:$B$154,B11)-SUMIFS('Projectbegroting '!$V$161:$V$170,'Projectbegroting '!$B$161:$B$170,B11)</f>
        <v>0</v>
      </c>
    </row>
    <row r="12" spans="1:15" ht="13.5" customHeight="1" x14ac:dyDescent="0.2">
      <c r="A12" s="32">
        <v>6</v>
      </c>
      <c r="B12" s="46"/>
      <c r="C12" s="31"/>
      <c r="D12" s="31"/>
      <c r="E12" s="33">
        <f>IFERROR(VLOOKUP(C12,[3]Data!A$8:E$12,5,0),0)</f>
        <v>0</v>
      </c>
      <c r="F12" s="219">
        <f>SUMIFS('Projectbegroting '!P$18:P$37,'Projectbegroting '!B$18:B$37,B12)</f>
        <v>0</v>
      </c>
      <c r="G12" s="219">
        <f>SUMIFS('Projectbegroting '!V$48:V$67,'Projectbegroting '!B$48:B$67,B12)</f>
        <v>0</v>
      </c>
      <c r="H12" s="219">
        <f>SUMIFS('Projectbegroting '!P$75:P$89,'Projectbegroting '!B$75:B$89,B12)</f>
        <v>0</v>
      </c>
      <c r="I12" s="219">
        <f>SUMIFS('Projectbegroting '!P$97:P$111,'Projectbegroting '!B$97:B$111,B12)</f>
        <v>0</v>
      </c>
      <c r="J12" s="219">
        <f>SUMIFS('Projectbegroting '!P$118:P$132,'Projectbegroting '!B$118:B$132,B12)</f>
        <v>0</v>
      </c>
      <c r="K12" s="219">
        <f>SUMIFS('Projectbegroting '!P$140:P$154,'Projectbegroting '!B$140:B$154,B12)</f>
        <v>0</v>
      </c>
      <c r="L12" s="72">
        <f t="shared" si="0"/>
        <v>0</v>
      </c>
      <c r="M12" s="219">
        <f>SUMIFS('Projectbegroting '!S$161:S$170,'Projectbegroting '!B$161:B$170,B12)</f>
        <v>0</v>
      </c>
      <c r="N12" s="228">
        <f t="shared" si="1"/>
        <v>0</v>
      </c>
      <c r="O12" s="425">
        <f>SUMIFS('Projectbegroting '!$T$18:$T$37,'Projectbegroting '!$B$18:$B$37,B12)+SUMIFS('Projectbegroting '!$T$48:$T$67,'Projectbegroting '!$B$48:$B$67,B12)+SUMIFS('Projectbegroting '!$T$75:$T$89,'Projectbegroting '!$B$75:$B$89,B12)+SUMIFS('Projectbegroting '!$T$97:$T$111,'Projectbegroting '!$B$97:$B$111,B12)+SUMIFS('Projectbegroting '!$T$118:$T$132,'Projectbegroting '!$B$118:$B$132,B12)+SUMIFS('Projectbegroting '!$T$140:$T$154,'Projectbegroting '!$B$140:$B$154,B12)-SUMIFS('Projectbegroting '!$V$161:$V$170,'Projectbegroting '!$B$161:$B$170,B12)</f>
        <v>0</v>
      </c>
    </row>
    <row r="13" spans="1:15" ht="13.5" customHeight="1" x14ac:dyDescent="0.2">
      <c r="A13" s="32">
        <v>7</v>
      </c>
      <c r="B13" s="46"/>
      <c r="C13" s="31"/>
      <c r="D13" s="31"/>
      <c r="E13" s="33">
        <f>IFERROR(VLOOKUP(C13,[3]Data!A$8:E$12,5,0),0)</f>
        <v>0</v>
      </c>
      <c r="F13" s="219">
        <f>SUMIFS('Projectbegroting '!P$18:P$37,'Projectbegroting '!B$18:B$37,B13)</f>
        <v>0</v>
      </c>
      <c r="G13" s="219">
        <f>SUMIFS('Projectbegroting '!V$48:V$67,'Projectbegroting '!B$48:B$67,B13)</f>
        <v>0</v>
      </c>
      <c r="H13" s="219">
        <f>SUMIFS('Projectbegroting '!P$75:P$89,'Projectbegroting '!B$75:B$89,B13)</f>
        <v>0</v>
      </c>
      <c r="I13" s="219">
        <f>SUMIFS('Projectbegroting '!P$97:P$111,'Projectbegroting '!B$97:B$111,B13)</f>
        <v>0</v>
      </c>
      <c r="J13" s="219">
        <f>SUMIFS('Projectbegroting '!P$118:P$132,'Projectbegroting '!B$118:B$132,B13)</f>
        <v>0</v>
      </c>
      <c r="K13" s="219">
        <f>SUMIFS('Projectbegroting '!P$140:P$154,'Projectbegroting '!B$140:B$154,B13)</f>
        <v>0</v>
      </c>
      <c r="L13" s="72">
        <f t="shared" si="0"/>
        <v>0</v>
      </c>
      <c r="M13" s="219">
        <f>SUMIFS('Projectbegroting '!S$161:S$170,'Projectbegroting '!B$161:B$170,B13)</f>
        <v>0</v>
      </c>
      <c r="N13" s="228">
        <f t="shared" si="1"/>
        <v>0</v>
      </c>
      <c r="O13" s="425">
        <f>SUMIFS('Projectbegroting '!$T$18:$T$37,'Projectbegroting '!$B$18:$B$37,B13)+SUMIFS('Projectbegroting '!$T$48:$T$67,'Projectbegroting '!$B$48:$B$67,B13)+SUMIFS('Projectbegroting '!$T$75:$T$89,'Projectbegroting '!$B$75:$B$89,B13)+SUMIFS('Projectbegroting '!$T$97:$T$111,'Projectbegroting '!$B$97:$B$111,B13)+SUMIFS('Projectbegroting '!$T$118:$T$132,'Projectbegroting '!$B$118:$B$132,B13)+SUMIFS('Projectbegroting '!$T$140:$T$154,'Projectbegroting '!$B$140:$B$154,B13)-SUMIFS('Projectbegroting '!$V$161:$V$170,'Projectbegroting '!$B$161:$B$170,B13)</f>
        <v>0</v>
      </c>
    </row>
    <row r="14" spans="1:15" ht="13.5" customHeight="1" x14ac:dyDescent="0.2">
      <c r="A14" s="32">
        <v>8</v>
      </c>
      <c r="B14" s="46"/>
      <c r="C14" s="31"/>
      <c r="D14" s="31"/>
      <c r="E14" s="33">
        <f>IFERROR(VLOOKUP(C14,[3]Data!A$8:E$12,5,0),0)</f>
        <v>0</v>
      </c>
      <c r="F14" s="219">
        <f>SUMIFS('Projectbegroting '!P$18:P$37,'Projectbegroting '!B$18:B$37,B14)</f>
        <v>0</v>
      </c>
      <c r="G14" s="219">
        <f>SUMIFS('Projectbegroting '!V$48:V$67,'Projectbegroting '!B$48:B$67,B14)</f>
        <v>0</v>
      </c>
      <c r="H14" s="219">
        <f>SUMIFS('Projectbegroting '!P$75:P$89,'Projectbegroting '!B$75:B$89,B14)</f>
        <v>0</v>
      </c>
      <c r="I14" s="219">
        <f>SUMIFS('Projectbegroting '!P$97:P$111,'Projectbegroting '!B$97:B$111,B14)</f>
        <v>0</v>
      </c>
      <c r="J14" s="219">
        <f>SUMIFS('Projectbegroting '!P$118:P$132,'Projectbegroting '!B$118:B$132,B14)</f>
        <v>0</v>
      </c>
      <c r="K14" s="219">
        <f>SUMIFS('Projectbegroting '!P$140:P$154,'Projectbegroting '!B$140:B$154,B14)</f>
        <v>0</v>
      </c>
      <c r="L14" s="72">
        <f t="shared" si="0"/>
        <v>0</v>
      </c>
      <c r="M14" s="219">
        <f>SUMIFS('Projectbegroting '!S$161:S$170,'Projectbegroting '!B$161:B$170,B14)</f>
        <v>0</v>
      </c>
      <c r="N14" s="228">
        <f t="shared" si="1"/>
        <v>0</v>
      </c>
      <c r="O14" s="425">
        <f>SUMIFS('Projectbegroting '!$T$18:$T$37,'Projectbegroting '!$B$18:$B$37,B14)+SUMIFS('Projectbegroting '!$T$48:$T$67,'Projectbegroting '!$B$48:$B$67,B14)+SUMIFS('Projectbegroting '!$T$75:$T$89,'Projectbegroting '!$B$75:$B$89,B14)+SUMIFS('Projectbegroting '!$T$97:$T$111,'Projectbegroting '!$B$97:$B$111,B14)+SUMIFS('Projectbegroting '!$T$118:$T$132,'Projectbegroting '!$B$118:$B$132,B14)+SUMIFS('Projectbegroting '!$T$140:$T$154,'Projectbegroting '!$B$140:$B$154,B14)-SUMIFS('Projectbegroting '!$V$161:$V$170,'Projectbegroting '!$B$161:$B$170,B14)</f>
        <v>0</v>
      </c>
    </row>
    <row r="15" spans="1:15" ht="13.5" customHeight="1" x14ac:dyDescent="0.2">
      <c r="A15" s="32">
        <v>9</v>
      </c>
      <c r="B15" s="46"/>
      <c r="C15" s="31"/>
      <c r="D15" s="31"/>
      <c r="E15" s="33">
        <f>IFERROR(VLOOKUP(C15,[3]Data!A$8:E$12,5,0),0)</f>
        <v>0</v>
      </c>
      <c r="F15" s="219">
        <f>SUMIFS('Projectbegroting '!P$18:P$37,'Projectbegroting '!B$18:B$37,B15)</f>
        <v>0</v>
      </c>
      <c r="G15" s="219">
        <f>SUMIFS('Projectbegroting '!V$48:V$67,'Projectbegroting '!B$48:B$67,B15)</f>
        <v>0</v>
      </c>
      <c r="H15" s="219">
        <f>SUMIFS('Projectbegroting '!P$75:P$89,'Projectbegroting '!B$75:B$89,B15)</f>
        <v>0</v>
      </c>
      <c r="I15" s="219">
        <f>SUMIFS('Projectbegroting '!P$97:P$111,'Projectbegroting '!B$97:B$111,B15)</f>
        <v>0</v>
      </c>
      <c r="J15" s="219">
        <f>SUMIFS('Projectbegroting '!P$118:P$132,'Projectbegroting '!B$118:B$132,B15)</f>
        <v>0</v>
      </c>
      <c r="K15" s="219">
        <f>SUMIFS('Projectbegroting '!P$140:P$154,'Projectbegroting '!B$140:B$154,B15)</f>
        <v>0</v>
      </c>
      <c r="L15" s="72">
        <f t="shared" si="0"/>
        <v>0</v>
      </c>
      <c r="M15" s="219">
        <f>SUMIFS('Projectbegroting '!S$161:S$170,'Projectbegroting '!B$161:B$170,B15)</f>
        <v>0</v>
      </c>
      <c r="N15" s="228">
        <f t="shared" si="1"/>
        <v>0</v>
      </c>
      <c r="O15" s="425">
        <f>SUMIFS('Projectbegroting '!$T$18:$T$37,'Projectbegroting '!$B$18:$B$37,B15)+SUMIFS('Projectbegroting '!$T$48:$T$67,'Projectbegroting '!$B$48:$B$67,B15)+SUMIFS('Projectbegroting '!$T$75:$T$89,'Projectbegroting '!$B$75:$B$89,B15)+SUMIFS('Projectbegroting '!$T$97:$T$111,'Projectbegroting '!$B$97:$B$111,B15)+SUMIFS('Projectbegroting '!$T$118:$T$132,'Projectbegroting '!$B$118:$B$132,B15)+SUMIFS('Projectbegroting '!$T$140:$T$154,'Projectbegroting '!$B$140:$B$154,B15)-SUMIFS('Projectbegroting '!$V$161:$V$170,'Projectbegroting '!$B$161:$B$170,B15)</f>
        <v>0</v>
      </c>
    </row>
    <row r="16" spans="1:15" ht="13.5" customHeight="1" x14ac:dyDescent="0.2">
      <c r="A16" s="32">
        <v>10</v>
      </c>
      <c r="B16" s="46"/>
      <c r="C16" s="31"/>
      <c r="D16" s="31"/>
      <c r="E16" s="33">
        <f>IFERROR(VLOOKUP(C16,[3]Data!A$8:E$12,5,0),0)</f>
        <v>0</v>
      </c>
      <c r="F16" s="219">
        <f>SUMIFS('Projectbegroting '!P$18:P$37,'Projectbegroting '!B$18:B$37,B16)</f>
        <v>0</v>
      </c>
      <c r="G16" s="219">
        <f>SUMIFS('Projectbegroting '!V$48:V$67,'Projectbegroting '!B$48:B$67,B16)</f>
        <v>0</v>
      </c>
      <c r="H16" s="219">
        <f>SUMIFS('Projectbegroting '!P$75:P$89,'Projectbegroting '!B$75:B$89,B16)</f>
        <v>0</v>
      </c>
      <c r="I16" s="219">
        <f>SUMIFS('Projectbegroting '!P$97:P$111,'Projectbegroting '!B$97:B$111,B16)</f>
        <v>0</v>
      </c>
      <c r="J16" s="219">
        <f>SUMIFS('Projectbegroting '!P$118:P$132,'Projectbegroting '!B$118:B$132,B16)</f>
        <v>0</v>
      </c>
      <c r="K16" s="219">
        <f>SUMIFS('Projectbegroting '!P$140:P$154,'Projectbegroting '!B$140:B$154,B16)</f>
        <v>0</v>
      </c>
      <c r="L16" s="72">
        <f t="shared" si="0"/>
        <v>0</v>
      </c>
      <c r="M16" s="219">
        <f>SUMIFS('Projectbegroting '!S$161:S$170,'Projectbegroting '!B$161:B$170,B16)</f>
        <v>0</v>
      </c>
      <c r="N16" s="228">
        <f t="shared" si="1"/>
        <v>0</v>
      </c>
      <c r="O16" s="425">
        <f>SUMIFS('Projectbegroting '!$T$18:$T$37,'Projectbegroting '!$B$18:$B$37,B16)+SUMIFS('Projectbegroting '!$T$48:$T$67,'Projectbegroting '!$B$48:$B$67,B16)+SUMIFS('Projectbegroting '!$T$75:$T$89,'Projectbegroting '!$B$75:$B$89,B16)+SUMIFS('Projectbegroting '!$T$97:$T$111,'Projectbegroting '!$B$97:$B$111,B16)+SUMIFS('Projectbegroting '!$T$118:$T$132,'Projectbegroting '!$B$118:$B$132,B16)+SUMIFS('Projectbegroting '!$T$140:$T$154,'Projectbegroting '!$B$140:$B$154,B16)-SUMIFS('Projectbegroting '!$V$161:$V$170,'Projectbegroting '!$B$161:$B$170,B16)</f>
        <v>0</v>
      </c>
    </row>
    <row r="17" spans="1:15" ht="13.5" customHeight="1" x14ac:dyDescent="0.2">
      <c r="A17" s="32">
        <v>11</v>
      </c>
      <c r="B17" s="46"/>
      <c r="C17" s="31"/>
      <c r="D17" s="31"/>
      <c r="E17" s="33">
        <f>IFERROR(VLOOKUP(C17,[3]Data!A$8:E$12,5,0),0)</f>
        <v>0</v>
      </c>
      <c r="F17" s="219">
        <f>SUMIFS('Projectbegroting '!P$18:P$37,'Projectbegroting '!B$18:B$37,B17)</f>
        <v>0</v>
      </c>
      <c r="G17" s="219">
        <f>SUMIFS('Projectbegroting '!V$48:V$67,'Projectbegroting '!B$48:B$67,B17)</f>
        <v>0</v>
      </c>
      <c r="H17" s="219">
        <f>SUMIFS('Projectbegroting '!P$75:P$89,'Projectbegroting '!B$75:B$89,B17)</f>
        <v>0</v>
      </c>
      <c r="I17" s="219">
        <f>SUMIFS('Projectbegroting '!P$97:P$111,'Projectbegroting '!B$97:B$111,B17)</f>
        <v>0</v>
      </c>
      <c r="J17" s="219">
        <f>SUMIFS('Projectbegroting '!P$118:P$132,'Projectbegroting '!B$118:B$132,B17)</f>
        <v>0</v>
      </c>
      <c r="K17" s="219">
        <f>SUMIFS('Projectbegroting '!P$140:P$154,'Projectbegroting '!B$140:B$154,B17)</f>
        <v>0</v>
      </c>
      <c r="L17" s="72">
        <f t="shared" si="0"/>
        <v>0</v>
      </c>
      <c r="M17" s="219">
        <f>SUMIFS('Projectbegroting '!S$161:S$170,'Projectbegroting '!B$161:B$170,B17)</f>
        <v>0</v>
      </c>
      <c r="N17" s="228">
        <f t="shared" si="1"/>
        <v>0</v>
      </c>
      <c r="O17" s="425">
        <f>SUMIFS('Projectbegroting '!$T$18:$T$37,'Projectbegroting '!$B$18:$B$37,B17)+SUMIFS('Projectbegroting '!$T$48:$T$67,'Projectbegroting '!$B$48:$B$67,B17)+SUMIFS('Projectbegroting '!$T$75:$T$89,'Projectbegroting '!$B$75:$B$89,B17)+SUMIFS('Projectbegroting '!$T$97:$T$111,'Projectbegroting '!$B$97:$B$111,B17)+SUMIFS('Projectbegroting '!$T$118:$T$132,'Projectbegroting '!$B$118:$B$132,B17)+SUMIFS('Projectbegroting '!$T$140:$T$154,'Projectbegroting '!$B$140:$B$154,B17)-SUMIFS('Projectbegroting '!$V$161:$V$170,'Projectbegroting '!$B$161:$B$170,B17)</f>
        <v>0</v>
      </c>
    </row>
    <row r="18" spans="1:15" ht="13.5" customHeight="1" x14ac:dyDescent="0.2">
      <c r="A18" s="32">
        <v>12</v>
      </c>
      <c r="B18" s="46"/>
      <c r="C18" s="31"/>
      <c r="D18" s="31"/>
      <c r="E18" s="33">
        <f>IFERROR(VLOOKUP(C18,[3]Data!A$8:E$12,5,0),0)</f>
        <v>0</v>
      </c>
      <c r="F18" s="219">
        <f>SUMIFS('Projectbegroting '!P$18:P$37,'Projectbegroting '!B$18:B$37,B18)</f>
        <v>0</v>
      </c>
      <c r="G18" s="219">
        <f>SUMIFS('Projectbegroting '!V$48:V$67,'Projectbegroting '!B$48:B$67,B18)</f>
        <v>0</v>
      </c>
      <c r="H18" s="219">
        <f>SUMIFS('Projectbegroting '!P$75:P$89,'Projectbegroting '!B$75:B$89,B18)</f>
        <v>0</v>
      </c>
      <c r="I18" s="219">
        <f>SUMIFS('Projectbegroting '!P$97:P$111,'Projectbegroting '!B$97:B$111,B18)</f>
        <v>0</v>
      </c>
      <c r="J18" s="219">
        <f>SUMIFS('Projectbegroting '!P$118:P$132,'Projectbegroting '!B$118:B$132,B18)</f>
        <v>0</v>
      </c>
      <c r="K18" s="219">
        <f>SUMIFS('Projectbegroting '!P$140:P$154,'Projectbegroting '!B$140:B$154,B18)</f>
        <v>0</v>
      </c>
      <c r="L18" s="72">
        <f t="shared" si="0"/>
        <v>0</v>
      </c>
      <c r="M18" s="219">
        <f>SUMIFS('Projectbegroting '!S$161:S$170,'Projectbegroting '!B$161:B$170,B18)</f>
        <v>0</v>
      </c>
      <c r="N18" s="228">
        <f t="shared" si="1"/>
        <v>0</v>
      </c>
      <c r="O18" s="425">
        <f>SUMIFS('Projectbegroting '!$T$18:$T$37,'Projectbegroting '!$B$18:$B$37,B18)+SUMIFS('Projectbegroting '!$T$48:$T$67,'Projectbegroting '!$B$48:$B$67,B18)+SUMIFS('Projectbegroting '!$T$75:$T$89,'Projectbegroting '!$B$75:$B$89,B18)+SUMIFS('Projectbegroting '!$T$97:$T$111,'Projectbegroting '!$B$97:$B$111,B18)+SUMIFS('Projectbegroting '!$T$118:$T$132,'Projectbegroting '!$B$118:$B$132,B18)+SUMIFS('Projectbegroting '!$T$140:$T$154,'Projectbegroting '!$B$140:$B$154,B18)-SUMIFS('Projectbegroting '!$V$161:$V$170,'Projectbegroting '!$B$161:$B$170,B18)</f>
        <v>0</v>
      </c>
    </row>
    <row r="19" spans="1:15" ht="13.5" customHeight="1" x14ac:dyDescent="0.2">
      <c r="A19" s="32">
        <v>13</v>
      </c>
      <c r="B19" s="46"/>
      <c r="C19" s="31"/>
      <c r="D19" s="31"/>
      <c r="E19" s="33">
        <f>IFERROR(VLOOKUP(C19,[3]Data!A$8:E$12,5,0),0)</f>
        <v>0</v>
      </c>
      <c r="F19" s="219">
        <f>SUMIFS('Projectbegroting '!P$18:P$37,'Projectbegroting '!B$18:B$37,B19)</f>
        <v>0</v>
      </c>
      <c r="G19" s="219">
        <f>SUMIFS('Projectbegroting '!V$48:V$67,'Projectbegroting '!B$48:B$67,B19)</f>
        <v>0</v>
      </c>
      <c r="H19" s="219">
        <f>SUMIFS('Projectbegroting '!P$75:P$89,'Projectbegroting '!B$75:B$89,B19)</f>
        <v>0</v>
      </c>
      <c r="I19" s="219">
        <f>SUMIFS('Projectbegroting '!P$97:P$111,'Projectbegroting '!B$97:B$111,B19)</f>
        <v>0</v>
      </c>
      <c r="J19" s="219">
        <f>SUMIFS('Projectbegroting '!P$118:P$132,'Projectbegroting '!B$118:B$132,B19)</f>
        <v>0</v>
      </c>
      <c r="K19" s="219">
        <f>SUMIFS('Projectbegroting '!P$140:P$154,'Projectbegroting '!B$140:B$154,B19)</f>
        <v>0</v>
      </c>
      <c r="L19" s="72">
        <f t="shared" si="0"/>
        <v>0</v>
      </c>
      <c r="M19" s="219">
        <f>SUMIFS('Projectbegroting '!S$161:S$170,'Projectbegroting '!B$161:B$170,B19)</f>
        <v>0</v>
      </c>
      <c r="N19" s="228">
        <f t="shared" si="1"/>
        <v>0</v>
      </c>
      <c r="O19" s="425">
        <f>SUMIFS('Projectbegroting '!$T$18:$T$37,'Projectbegroting '!$B$18:$B$37,B19)+SUMIFS('Projectbegroting '!$T$48:$T$67,'Projectbegroting '!$B$48:$B$67,B19)+SUMIFS('Projectbegroting '!$T$75:$T$89,'Projectbegroting '!$B$75:$B$89,B19)+SUMIFS('Projectbegroting '!$T$97:$T$111,'Projectbegroting '!$B$97:$B$111,B19)+SUMIFS('Projectbegroting '!$T$118:$T$132,'Projectbegroting '!$B$118:$B$132,B19)+SUMIFS('Projectbegroting '!$T$140:$T$154,'Projectbegroting '!$B$140:$B$154,B19)-SUMIFS('Projectbegroting '!$V$161:$V$170,'Projectbegroting '!$B$161:$B$170,B19)</f>
        <v>0</v>
      </c>
    </row>
    <row r="20" spans="1:15" ht="13.5" customHeight="1" x14ac:dyDescent="0.2">
      <c r="A20" s="32">
        <v>14</v>
      </c>
      <c r="B20" s="46"/>
      <c r="C20" s="31"/>
      <c r="D20" s="31"/>
      <c r="E20" s="33">
        <f>IFERROR(VLOOKUP(C20,[3]Data!A$8:E$12,5,0),0)</f>
        <v>0</v>
      </c>
      <c r="F20" s="219">
        <f>SUMIFS('Projectbegroting '!P$18:P$37,'Projectbegroting '!B$18:B$37,B20)</f>
        <v>0</v>
      </c>
      <c r="G20" s="219">
        <f>SUMIFS('Projectbegroting '!V$48:V$67,'Projectbegroting '!B$48:B$67,B20)</f>
        <v>0</v>
      </c>
      <c r="H20" s="219">
        <f>SUMIFS('Projectbegroting '!P$75:P$89,'Projectbegroting '!B$75:B$89,B20)</f>
        <v>0</v>
      </c>
      <c r="I20" s="219">
        <f>SUMIFS('Projectbegroting '!P$97:P$111,'Projectbegroting '!B$97:B$111,B20)</f>
        <v>0</v>
      </c>
      <c r="J20" s="219">
        <f>SUMIFS('Projectbegroting '!P$118:P$132,'Projectbegroting '!B$118:B$132,B20)</f>
        <v>0</v>
      </c>
      <c r="K20" s="219">
        <f>SUMIFS('Projectbegroting '!P$140:P$154,'Projectbegroting '!B$140:B$154,B20)</f>
        <v>0</v>
      </c>
      <c r="L20" s="72">
        <f t="shared" si="0"/>
        <v>0</v>
      </c>
      <c r="M20" s="219">
        <f>SUMIFS('Projectbegroting '!S$161:S$170,'Projectbegroting '!B$161:B$170,B20)</f>
        <v>0</v>
      </c>
      <c r="N20" s="228">
        <f t="shared" si="1"/>
        <v>0</v>
      </c>
      <c r="O20" s="425">
        <f>SUMIFS('Projectbegroting '!$T$18:$T$37,'Projectbegroting '!$B$18:$B$37,B20)+SUMIFS('Projectbegroting '!$T$48:$T$67,'Projectbegroting '!$B$48:$B$67,B20)+SUMIFS('Projectbegroting '!$T$75:$T$89,'Projectbegroting '!$B$75:$B$89,B20)+SUMIFS('Projectbegroting '!$T$97:$T$111,'Projectbegroting '!$B$97:$B$111,B20)+SUMIFS('Projectbegroting '!$T$118:$T$132,'Projectbegroting '!$B$118:$B$132,B20)+SUMIFS('Projectbegroting '!$T$140:$T$154,'Projectbegroting '!$B$140:$B$154,B20)-SUMIFS('Projectbegroting '!$V$161:$V$170,'Projectbegroting '!$B$161:$B$170,B20)</f>
        <v>0</v>
      </c>
    </row>
    <row r="21" spans="1:15" ht="13.5" customHeight="1" thickBot="1" x14ac:dyDescent="0.25">
      <c r="A21" s="34">
        <v>15</v>
      </c>
      <c r="B21" s="47"/>
      <c r="C21" s="31"/>
      <c r="D21" s="31"/>
      <c r="E21" s="33">
        <f>IFERROR(VLOOKUP(C21,[3]Data!A$8:E$12,5,0),0)</f>
        <v>0</v>
      </c>
      <c r="F21" s="219">
        <f>SUMIFS('Projectbegroting '!P$18:P$37,'Projectbegroting '!B$18:B$37,B21)</f>
        <v>0</v>
      </c>
      <c r="G21" s="219">
        <f>SUMIFS('Projectbegroting '!V$48:V$67,'Projectbegroting '!B$48:B$67,B21)</f>
        <v>0</v>
      </c>
      <c r="H21" s="219">
        <f>SUMIFS('Projectbegroting '!P$75:P$89,'Projectbegroting '!B$75:B$89,B21)</f>
        <v>0</v>
      </c>
      <c r="I21" s="219">
        <f>SUMIFS('Projectbegroting '!P$97:P$111,'Projectbegroting '!B$97:B$111,B21)</f>
        <v>0</v>
      </c>
      <c r="J21" s="219">
        <f>SUMIFS('Projectbegroting '!P$118:P$132,'Projectbegroting '!B$118:B$132,B21)</f>
        <v>0</v>
      </c>
      <c r="K21" s="219">
        <f>SUMIFS('Projectbegroting '!P$140:P$154,'Projectbegroting '!B$140:B$154,B21)</f>
        <v>0</v>
      </c>
      <c r="L21" s="72">
        <f t="shared" si="0"/>
        <v>0</v>
      </c>
      <c r="M21" s="219">
        <f>SUMIFS('Projectbegroting '!S$161:S$170,'Projectbegroting '!B$161:B$170,B21)</f>
        <v>0</v>
      </c>
      <c r="N21" s="228">
        <f t="shared" si="1"/>
        <v>0</v>
      </c>
      <c r="O21" s="425">
        <f>SUMIFS('Projectbegroting '!$T$18:$T$37,'Projectbegroting '!$B$18:$B$37,B21)+SUMIFS('Projectbegroting '!$T$48:$T$67,'Projectbegroting '!$B$48:$B$67,B21)+SUMIFS('Projectbegroting '!$T$75:$T$89,'Projectbegroting '!$B$75:$B$89,B21)+SUMIFS('Projectbegroting '!$T$97:$T$111,'Projectbegroting '!$B$97:$B$111,B21)+SUMIFS('Projectbegroting '!$T$118:$T$132,'Projectbegroting '!$B$118:$B$132,B21)+SUMIFS('Projectbegroting '!$T$140:$T$154,'Projectbegroting '!$B$140:$B$154,B21)-SUMIFS('Projectbegroting '!$V$161:$V$170,'Projectbegroting '!$B$161:$B$170,B21)</f>
        <v>0</v>
      </c>
    </row>
    <row r="22" spans="1:15" ht="18.75" customHeight="1" thickBot="1" x14ac:dyDescent="0.25">
      <c r="A22" s="426"/>
      <c r="B22" s="432" t="s">
        <v>93</v>
      </c>
      <c r="C22" s="433"/>
      <c r="D22" s="325"/>
      <c r="E22" s="227"/>
      <c r="F22" s="226">
        <f t="shared" ref="F22:M22" si="2">SUM(F7:F21)</f>
        <v>0</v>
      </c>
      <c r="G22" s="226">
        <f t="shared" si="2"/>
        <v>0</v>
      </c>
      <c r="H22" s="226">
        <f t="shared" si="2"/>
        <v>0</v>
      </c>
      <c r="I22" s="226">
        <f t="shared" si="2"/>
        <v>0</v>
      </c>
      <c r="J22" s="226">
        <f>SUM(J7:J21)</f>
        <v>0</v>
      </c>
      <c r="K22" s="226">
        <f>SUM(K7:K21)</f>
        <v>0</v>
      </c>
      <c r="L22" s="226">
        <f>SUM(L7:L21)</f>
        <v>0</v>
      </c>
      <c r="M22" s="226">
        <f t="shared" si="2"/>
        <v>0</v>
      </c>
      <c r="N22" s="229">
        <f>SUM(N7:N21)</f>
        <v>0</v>
      </c>
      <c r="O22" s="427">
        <f>SUM(O7:O21)</f>
        <v>0</v>
      </c>
    </row>
    <row r="23" spans="1:15" ht="26.25" hidden="1" x14ac:dyDescent="0.2">
      <c r="A23" s="26"/>
      <c r="B23" s="27"/>
      <c r="C23" s="27"/>
      <c r="D23" s="27"/>
      <c r="E23" s="27"/>
      <c r="F23" s="27"/>
      <c r="G23" s="27"/>
      <c r="H23" s="27"/>
      <c r="I23" s="27"/>
      <c r="J23" s="27"/>
      <c r="K23" s="27"/>
      <c r="L23" s="27"/>
      <c r="M23" s="27"/>
      <c r="N23" s="27"/>
      <c r="O23" s="27"/>
    </row>
    <row r="24" spans="1:15" ht="14.25" hidden="1" x14ac:dyDescent="0.2">
      <c r="A24" s="27"/>
      <c r="B24" s="27"/>
      <c r="C24" s="27"/>
      <c r="D24" s="27"/>
      <c r="E24" s="27"/>
      <c r="F24" s="27"/>
      <c r="G24" s="27"/>
      <c r="H24" s="27"/>
      <c r="I24" s="27"/>
      <c r="J24" s="27"/>
      <c r="K24" s="27"/>
      <c r="L24" s="27"/>
      <c r="M24" s="27"/>
      <c r="N24" s="27"/>
      <c r="O24" s="27"/>
    </row>
    <row r="25" spans="1:15" hidden="1" x14ac:dyDescent="0.2">
      <c r="A25" s="28"/>
      <c r="B25" s="29"/>
      <c r="C25" s="29"/>
      <c r="D25" s="29"/>
      <c r="E25" s="29"/>
      <c r="F25" s="29"/>
      <c r="G25" s="29"/>
      <c r="H25" s="29"/>
      <c r="I25" s="29"/>
      <c r="J25" s="29"/>
      <c r="K25" s="29"/>
      <c r="L25" s="29"/>
      <c r="M25" s="29"/>
      <c r="N25" s="29"/>
      <c r="O25" s="29"/>
    </row>
    <row r="26" spans="1:15" hidden="1" x14ac:dyDescent="0.2">
      <c r="A26" s="28"/>
      <c r="B26" s="29"/>
      <c r="C26" s="29"/>
      <c r="D26" s="29"/>
      <c r="E26" s="29"/>
      <c r="F26" s="29"/>
      <c r="G26" s="29"/>
      <c r="H26" s="29"/>
      <c r="I26" s="29"/>
      <c r="J26" s="29"/>
      <c r="K26" s="29"/>
      <c r="L26" s="29"/>
      <c r="M26" s="29"/>
      <c r="N26" s="29"/>
      <c r="O26" s="29"/>
    </row>
  </sheetData>
  <sheetProtection algorithmName="SHA-512" hashValue="EhNXFY+9ySeYCggD0Sonh7vwp36qkH0zvjAPhwgLzX4z9GFaWKlbY4HtC7bGqMoLkkOCDQSQU0ol2GmgsTTJYg==" saltValue="YdVuVPnVDBOiuMKx/zwivg==" spinCount="100000" sheet="1" objects="1" scenarios="1"/>
  <mergeCells count="14">
    <mergeCell ref="A5:A6"/>
    <mergeCell ref="B5:B6"/>
    <mergeCell ref="C5:C6"/>
    <mergeCell ref="F5:F6"/>
    <mergeCell ref="G5:G6"/>
    <mergeCell ref="O5:O6"/>
    <mergeCell ref="N5:N6"/>
    <mergeCell ref="D5:D6"/>
    <mergeCell ref="B22:C22"/>
    <mergeCell ref="I5:I6"/>
    <mergeCell ref="M5:M6"/>
    <mergeCell ref="L5:L6"/>
    <mergeCell ref="E5:E6"/>
    <mergeCell ref="H5:H6"/>
  </mergeCells>
  <conditionalFormatting sqref="F22">
    <cfRule type="expression" dxfId="13" priority="20">
      <formula>$C22:XFD39&lt;&gt;"Overig"</formula>
    </cfRule>
  </conditionalFormatting>
  <conditionalFormatting sqref="F7:G21">
    <cfRule type="expression" dxfId="12" priority="2">
      <formula>$C7:XFD21&lt;&gt;"Overig"</formula>
    </cfRule>
  </conditionalFormatting>
  <conditionalFormatting sqref="G22:L22">
    <cfRule type="expression" dxfId="11" priority="21">
      <formula>$A22:C26&lt;&gt;"Overig"</formula>
    </cfRule>
  </conditionalFormatting>
  <conditionalFormatting sqref="H7:L21">
    <cfRule type="expression" dxfId="10" priority="1">
      <formula>B7:$C21&lt;&gt;"Overig"</formula>
    </cfRule>
  </conditionalFormatting>
  <conditionalFormatting sqref="M7:N21">
    <cfRule type="expression" dxfId="9" priority="9">
      <formula>$C7:F21&lt;&gt;"Overig"</formula>
    </cfRule>
  </conditionalFormatting>
  <conditionalFormatting sqref="M22:O22">
    <cfRule type="expression" dxfId="8" priority="11">
      <formula>$A22:H26&lt;&gt;"Overig"</formula>
    </cfRule>
  </conditionalFormatting>
  <conditionalFormatting sqref="O7:O21">
    <cfRule type="expression" dxfId="7" priority="19">
      <formula>$C7:G21&lt;&gt;"Overig"</formula>
    </cfRule>
  </conditionalFormatting>
  <dataValidations count="1">
    <dataValidation type="list" showInputMessage="1" showErrorMessage="1" sqref="E7:E21" xr:uid="{4136C537-4F7F-44A1-9686-787C90684F06}">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showInputMessage="1" showErrorMessage="1" xr:uid="{ED87997F-1980-409E-9DC5-F1D0075EEC08}">
          <x14:formula1>
            <xm:f>Data!$A$9:$A$12</xm:f>
          </x14:formula1>
          <xm:sqref>C7:C21</xm:sqref>
        </x14:dataValidation>
        <x14:dataValidation type="list" showInputMessage="1" showErrorMessage="1" xr:uid="{A507DCD0-92CB-4401-8BFA-B3A4AFF34262}">
          <x14:formula1>
            <xm:f>Data!$A$26:$A$30</xm:f>
          </x14:formula1>
          <xm:sqref>D7:D21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20"/>
  <sheetViews>
    <sheetView tabSelected="1" topLeftCell="B1" zoomScale="70" zoomScaleNormal="70" workbookViewId="0">
      <selection activeCell="A7" sqref="A7:N7"/>
    </sheetView>
  </sheetViews>
  <sheetFormatPr defaultRowHeight="15" x14ac:dyDescent="0.25"/>
  <cols>
    <col min="1" max="1" width="4.42578125" style="247" customWidth="1"/>
    <col min="2" max="2" width="24" style="247" customWidth="1"/>
    <col min="3" max="3" width="18.42578125" style="247" customWidth="1"/>
    <col min="4" max="4" width="14" style="247" customWidth="1"/>
    <col min="5" max="5" width="15.28515625" style="247" customWidth="1"/>
    <col min="6" max="6" width="13" style="247" customWidth="1"/>
    <col min="7" max="7" width="15.42578125" style="247" customWidth="1"/>
    <col min="8" max="8" width="18.42578125" style="247" customWidth="1"/>
    <col min="9" max="9" width="11.5703125" style="247" customWidth="1"/>
    <col min="10" max="10" width="14.28515625" style="247" customWidth="1"/>
    <col min="11" max="11" width="14.5703125" style="247" customWidth="1"/>
    <col min="12" max="12" width="13.7109375" style="247" customWidth="1"/>
    <col min="13" max="13" width="15.7109375" style="247" customWidth="1"/>
    <col min="14" max="14" width="18" style="247" customWidth="1"/>
    <col min="15" max="15" width="13" style="247" customWidth="1"/>
    <col min="16" max="16" width="25.85546875" style="247" customWidth="1"/>
    <col min="17" max="17" width="26.140625" style="291" customWidth="1"/>
    <col min="18" max="18" width="26.5703125" style="247" customWidth="1"/>
    <col min="19" max="19" width="22.85546875" style="247" bestFit="1" customWidth="1"/>
    <col min="20" max="20" width="26.42578125" style="247" customWidth="1"/>
    <col min="21" max="21" width="21.42578125" style="247" bestFit="1" customWidth="1"/>
    <col min="22" max="22" width="11.42578125" style="247" hidden="1" customWidth="1"/>
    <col min="23" max="23" width="9.7109375" style="247" hidden="1" customWidth="1"/>
    <col min="24" max="16384" width="9.140625" style="247"/>
  </cols>
  <sheetData>
    <row r="1" spans="1:26" ht="23.25" customHeight="1" x14ac:dyDescent="0.25">
      <c r="A1" s="540" t="s">
        <v>59</v>
      </c>
      <c r="B1" s="540"/>
      <c r="C1" s="540"/>
      <c r="D1" s="540"/>
      <c r="E1" s="540"/>
      <c r="F1" s="540"/>
      <c r="G1" s="540" t="s">
        <v>60</v>
      </c>
      <c r="H1" s="540"/>
      <c r="I1" s="540"/>
      <c r="J1" s="540"/>
      <c r="K1" s="540"/>
      <c r="L1" s="540"/>
      <c r="M1" s="540"/>
      <c r="N1" s="540"/>
      <c r="O1" s="244"/>
      <c r="P1" s="244"/>
      <c r="Q1" s="244"/>
      <c r="R1" s="244"/>
      <c r="S1" s="245"/>
      <c r="T1" s="245"/>
      <c r="U1" s="245"/>
      <c r="V1" s="245"/>
      <c r="W1" s="245"/>
      <c r="X1" s="246"/>
      <c r="Y1" s="246"/>
      <c r="Z1" s="246"/>
    </row>
    <row r="2" spans="1:26" ht="6" customHeight="1" x14ac:dyDescent="0.25">
      <c r="A2" s="248"/>
      <c r="B2" s="248"/>
      <c r="C2" s="248"/>
      <c r="D2" s="248"/>
      <c r="E2" s="248"/>
      <c r="F2" s="248"/>
      <c r="G2" s="248"/>
      <c r="H2" s="248"/>
      <c r="I2" s="248"/>
      <c r="J2" s="248"/>
      <c r="K2" s="245"/>
      <c r="L2" s="245"/>
      <c r="M2" s="245"/>
      <c r="N2" s="245"/>
      <c r="O2" s="245"/>
      <c r="P2" s="245"/>
      <c r="Q2" s="245"/>
      <c r="R2" s="245"/>
      <c r="S2" s="245"/>
      <c r="T2" s="245"/>
      <c r="U2" s="245"/>
      <c r="V2" s="245"/>
      <c r="W2" s="245"/>
      <c r="X2" s="246"/>
      <c r="Y2" s="246"/>
      <c r="Z2" s="246"/>
    </row>
    <row r="3" spans="1:26" ht="13.5" customHeight="1" x14ac:dyDescent="0.25">
      <c r="A3" s="248" t="s">
        <v>0</v>
      </c>
      <c r="B3" s="245"/>
      <c r="C3" s="484"/>
      <c r="D3" s="550"/>
      <c r="E3" s="485"/>
      <c r="F3" s="248"/>
      <c r="G3" s="248"/>
      <c r="H3" s="248"/>
      <c r="I3" s="248"/>
      <c r="J3" s="248"/>
      <c r="K3" s="245"/>
      <c r="L3" s="245"/>
      <c r="M3" s="245"/>
      <c r="N3" s="245"/>
      <c r="O3" s="245"/>
      <c r="P3" s="245"/>
      <c r="Q3" s="245"/>
      <c r="R3" s="245"/>
      <c r="S3" s="245"/>
      <c r="T3" s="245"/>
      <c r="U3" s="245"/>
      <c r="V3" s="245"/>
      <c r="W3" s="245"/>
      <c r="X3" s="246"/>
      <c r="Y3" s="246"/>
      <c r="Z3" s="246"/>
    </row>
    <row r="4" spans="1:26" ht="14.25" customHeight="1" x14ac:dyDescent="0.25">
      <c r="A4" s="249" t="s">
        <v>1</v>
      </c>
      <c r="B4" s="245"/>
      <c r="C4" s="551"/>
      <c r="D4" s="552"/>
      <c r="E4" s="552"/>
      <c r="F4" s="552"/>
      <c r="G4" s="552"/>
      <c r="H4" s="552"/>
      <c r="I4" s="552"/>
      <c r="J4" s="552"/>
      <c r="K4" s="552"/>
      <c r="L4" s="552"/>
      <c r="M4" s="552"/>
      <c r="N4" s="553"/>
      <c r="O4" s="244"/>
      <c r="P4" s="244"/>
      <c r="Q4" s="244"/>
      <c r="R4" s="244"/>
      <c r="S4" s="245"/>
      <c r="T4" s="245"/>
      <c r="U4" s="245"/>
      <c r="V4" s="245"/>
      <c r="W4" s="245"/>
      <c r="X4" s="246"/>
      <c r="Y4" s="246"/>
      <c r="Z4" s="246"/>
    </row>
    <row r="5" spans="1:26" ht="14.25" customHeight="1" x14ac:dyDescent="0.25">
      <c r="A5" s="249" t="s">
        <v>2</v>
      </c>
      <c r="B5" s="245"/>
      <c r="C5" s="25"/>
      <c r="D5" s="250"/>
      <c r="E5" s="250"/>
      <c r="F5" s="248"/>
      <c r="G5" s="248"/>
      <c r="H5" s="248"/>
      <c r="I5" s="248"/>
      <c r="J5" s="248"/>
      <c r="K5" s="245"/>
      <c r="L5" s="245"/>
      <c r="M5" s="245"/>
      <c r="N5" s="245"/>
      <c r="O5" s="245"/>
      <c r="P5" s="245"/>
      <c r="Q5" s="245"/>
      <c r="R5" s="245"/>
      <c r="S5" s="245"/>
      <c r="T5" s="245"/>
      <c r="U5" s="245"/>
      <c r="V5" s="245"/>
      <c r="W5" s="245"/>
      <c r="X5" s="246"/>
      <c r="Y5" s="246"/>
      <c r="Z5" s="246"/>
    </row>
    <row r="6" spans="1:26" ht="12.75" customHeight="1" thickBot="1" x14ac:dyDescent="0.3">
      <c r="A6" s="249"/>
      <c r="B6" s="248"/>
      <c r="C6" s="248"/>
      <c r="D6" s="248"/>
      <c r="E6" s="248"/>
      <c r="F6" s="248"/>
      <c r="G6" s="248"/>
      <c r="H6" s="248"/>
      <c r="I6" s="248"/>
      <c r="J6" s="248"/>
      <c r="K6" s="245"/>
      <c r="L6" s="245"/>
      <c r="M6" s="245"/>
      <c r="N6" s="245"/>
      <c r="O6" s="245"/>
      <c r="P6" s="245"/>
      <c r="Q6" s="245"/>
      <c r="R6" s="245"/>
      <c r="S6" s="245"/>
      <c r="T6" s="245"/>
      <c r="U6" s="245"/>
      <c r="V6" s="245"/>
      <c r="W6" s="245"/>
      <c r="X6" s="246"/>
      <c r="Y6" s="246"/>
      <c r="Z6" s="246"/>
    </row>
    <row r="7" spans="1:26" ht="13.5" customHeight="1" x14ac:dyDescent="0.25">
      <c r="A7" s="541" t="s">
        <v>84</v>
      </c>
      <c r="B7" s="541"/>
      <c r="C7" s="541"/>
      <c r="D7" s="541"/>
      <c r="E7" s="541"/>
      <c r="F7" s="541"/>
      <c r="G7" s="541"/>
      <c r="H7" s="541"/>
      <c r="I7" s="541"/>
      <c r="J7" s="541"/>
      <c r="K7" s="541"/>
      <c r="L7" s="541"/>
      <c r="M7" s="541"/>
      <c r="N7" s="541"/>
      <c r="O7" s="462" t="s">
        <v>373</v>
      </c>
      <c r="P7" s="462"/>
      <c r="Q7" s="463" t="s">
        <v>362</v>
      </c>
      <c r="R7" s="464"/>
      <c r="S7" s="252"/>
      <c r="T7" s="245"/>
      <c r="U7" s="245"/>
      <c r="V7" s="245"/>
      <c r="W7" s="245"/>
      <c r="X7" s="246"/>
      <c r="Y7" s="246"/>
      <c r="Z7" s="246"/>
    </row>
    <row r="8" spans="1:26" ht="13.5" customHeight="1" thickBot="1" x14ac:dyDescent="0.3">
      <c r="A8" s="253" t="s">
        <v>85</v>
      </c>
      <c r="B8" s="253"/>
      <c r="C8" s="253"/>
      <c r="D8" s="253"/>
      <c r="E8" s="542" t="s">
        <v>61</v>
      </c>
      <c r="F8" s="542"/>
      <c r="G8" s="542"/>
      <c r="H8" s="542"/>
      <c r="I8" s="542"/>
      <c r="J8" s="542"/>
      <c r="K8" s="255"/>
      <c r="L8" s="255"/>
      <c r="M8" s="255"/>
      <c r="N8" s="245"/>
      <c r="O8" s="462"/>
      <c r="P8" s="462"/>
      <c r="Q8" s="465"/>
      <c r="R8" s="466"/>
      <c r="S8" s="256"/>
      <c r="T8" s="245"/>
      <c r="U8" s="245"/>
      <c r="V8" s="245"/>
      <c r="W8" s="245"/>
      <c r="X8" s="246"/>
      <c r="Y8" s="246"/>
      <c r="Z8" s="246"/>
    </row>
    <row r="9" spans="1:26" ht="13.5" customHeight="1" x14ac:dyDescent="0.25">
      <c r="A9" s="253"/>
      <c r="B9" s="253"/>
      <c r="C9" s="253"/>
      <c r="D9" s="253"/>
      <c r="E9" s="254"/>
      <c r="F9" s="254"/>
      <c r="G9" s="254"/>
      <c r="H9" s="254"/>
      <c r="I9" s="254"/>
      <c r="J9" s="254"/>
      <c r="K9" s="255"/>
      <c r="L9" s="255"/>
      <c r="M9" s="255"/>
      <c r="N9" s="245"/>
      <c r="O9" s="467" t="s">
        <v>383</v>
      </c>
      <c r="P9" s="467"/>
      <c r="Q9" s="468" t="s">
        <v>375</v>
      </c>
      <c r="R9" s="469"/>
      <c r="S9" s="588">
        <f>IFERROR(IF(Q7="Art. 26 AGVV",0%,VLOOKUP($Q$9,Data!D15:E18,2,0)),0%)</f>
        <v>0.15</v>
      </c>
      <c r="T9" s="245"/>
      <c r="U9" s="245"/>
      <c r="V9" s="245"/>
      <c r="W9" s="245"/>
      <c r="X9" s="246"/>
      <c r="Y9" s="246"/>
      <c r="Z9" s="246"/>
    </row>
    <row r="10" spans="1:26" ht="13.5" customHeight="1" thickBot="1" x14ac:dyDescent="0.3">
      <c r="A10" s="253"/>
      <c r="B10" s="253"/>
      <c r="C10" s="253"/>
      <c r="D10" s="253"/>
      <c r="E10" s="254"/>
      <c r="F10" s="254"/>
      <c r="G10" s="254"/>
      <c r="H10" s="254"/>
      <c r="I10" s="254"/>
      <c r="J10" s="254"/>
      <c r="K10" s="255"/>
      <c r="L10" s="255"/>
      <c r="M10" s="255"/>
      <c r="N10" s="245"/>
      <c r="O10" s="467"/>
      <c r="P10" s="467"/>
      <c r="Q10" s="470"/>
      <c r="R10" s="471"/>
      <c r="S10" s="589"/>
      <c r="T10" s="245"/>
      <c r="U10" s="245"/>
      <c r="V10" s="245"/>
      <c r="W10" s="245"/>
      <c r="X10" s="246"/>
      <c r="Y10" s="246"/>
      <c r="Z10" s="246"/>
    </row>
    <row r="11" spans="1:26" ht="13.5" customHeight="1" x14ac:dyDescent="0.35">
      <c r="A11" s="253"/>
      <c r="B11" s="253"/>
      <c r="C11" s="253"/>
      <c r="D11" s="253"/>
      <c r="E11" s="254"/>
      <c r="F11" s="254"/>
      <c r="G11" s="254"/>
      <c r="H11" s="254"/>
      <c r="I11" s="257"/>
      <c r="J11" s="254"/>
      <c r="K11" s="255"/>
      <c r="L11" s="255"/>
      <c r="M11" s="255"/>
      <c r="O11" s="257"/>
      <c r="P11" s="251" t="s">
        <v>8</v>
      </c>
      <c r="Q11" s="245"/>
      <c r="R11" s="245"/>
      <c r="S11" s="245"/>
      <c r="T11" s="245"/>
      <c r="U11" s="245"/>
      <c r="V11" s="245"/>
      <c r="W11" s="245"/>
      <c r="X11" s="246"/>
      <c r="Y11" s="246"/>
      <c r="Z11" s="246"/>
    </row>
    <row r="12" spans="1:26" ht="12" customHeight="1" x14ac:dyDescent="0.25">
      <c r="A12" s="245"/>
      <c r="B12" s="245"/>
      <c r="C12" s="245"/>
      <c r="D12" s="245"/>
      <c r="E12" s="245"/>
      <c r="F12" s="245"/>
      <c r="G12" s="245"/>
      <c r="H12" s="245"/>
      <c r="I12" s="245"/>
      <c r="J12" s="245"/>
      <c r="K12" s="245"/>
      <c r="L12" s="245"/>
      <c r="M12" s="245"/>
      <c r="N12" s="245"/>
      <c r="O12" s="245"/>
      <c r="P12" s="245"/>
      <c r="Q12" s="245"/>
      <c r="R12" s="245"/>
      <c r="S12" s="245"/>
      <c r="T12" s="245"/>
      <c r="U12" s="245"/>
      <c r="V12" s="245"/>
      <c r="W12" s="245"/>
      <c r="X12" s="246"/>
      <c r="Y12" s="246"/>
      <c r="Z12" s="246"/>
    </row>
    <row r="13" spans="1:26" x14ac:dyDescent="0.25">
      <c r="A13" s="258" t="s">
        <v>62</v>
      </c>
      <c r="B13" s="244"/>
      <c r="C13" s="244"/>
      <c r="D13" s="244"/>
      <c r="E13" s="244"/>
      <c r="F13" s="244"/>
      <c r="G13" s="244"/>
      <c r="H13" s="244"/>
      <c r="I13" s="244"/>
      <c r="J13" s="244"/>
      <c r="K13" s="244"/>
      <c r="L13" s="244"/>
      <c r="M13" s="244"/>
      <c r="N13" s="244"/>
      <c r="O13" s="244"/>
      <c r="P13" s="244"/>
      <c r="Q13" s="244"/>
      <c r="R13" s="244"/>
      <c r="S13" s="245"/>
      <c r="T13" s="245"/>
      <c r="U13" s="245"/>
      <c r="V13" s="245"/>
      <c r="W13" s="245"/>
      <c r="X13" s="246"/>
      <c r="Y13" s="246"/>
      <c r="Z13" s="246"/>
    </row>
    <row r="14" spans="1:26" ht="7.5" customHeight="1" thickBot="1" x14ac:dyDescent="0.3">
      <c r="A14" s="245"/>
      <c r="B14" s="245"/>
      <c r="C14" s="245"/>
      <c r="D14" s="245"/>
      <c r="E14" s="245"/>
      <c r="F14" s="245"/>
      <c r="G14" s="245"/>
      <c r="H14" s="245"/>
      <c r="I14" s="245"/>
      <c r="J14" s="245"/>
      <c r="K14" s="245"/>
      <c r="L14" s="245"/>
      <c r="M14" s="245"/>
      <c r="N14" s="245"/>
      <c r="O14" s="245"/>
      <c r="P14" s="245"/>
      <c r="Q14" s="245"/>
      <c r="R14" s="245"/>
      <c r="S14" s="245"/>
      <c r="T14" s="245"/>
      <c r="U14" s="245"/>
      <c r="V14" s="245"/>
      <c r="W14" s="245"/>
      <c r="X14" s="246"/>
      <c r="Y14" s="246"/>
      <c r="Z14" s="246"/>
    </row>
    <row r="15" spans="1:26" ht="25.5" customHeight="1" x14ac:dyDescent="0.25">
      <c r="A15" s="515" t="s">
        <v>3</v>
      </c>
      <c r="B15" s="519" t="s">
        <v>88</v>
      </c>
      <c r="C15" s="519" t="s">
        <v>94</v>
      </c>
      <c r="D15" s="443" t="s">
        <v>95</v>
      </c>
      <c r="E15" s="556" t="s">
        <v>4</v>
      </c>
      <c r="F15" s="557"/>
      <c r="G15" s="565" t="s">
        <v>5</v>
      </c>
      <c r="H15" s="529" t="s">
        <v>63</v>
      </c>
      <c r="I15" s="565" t="s">
        <v>64</v>
      </c>
      <c r="J15" s="529" t="s">
        <v>65</v>
      </c>
      <c r="K15" s="556" t="s">
        <v>6</v>
      </c>
      <c r="L15" s="557"/>
      <c r="M15" s="529" t="s">
        <v>75</v>
      </c>
      <c r="N15" s="529" t="s">
        <v>66</v>
      </c>
      <c r="O15" s="529" t="s">
        <v>67</v>
      </c>
      <c r="P15" s="475" t="s">
        <v>96</v>
      </c>
      <c r="Q15" s="475" t="s">
        <v>372</v>
      </c>
      <c r="R15" s="443" t="s">
        <v>346</v>
      </c>
      <c r="S15" s="443" t="s">
        <v>154</v>
      </c>
      <c r="T15" s="494" t="s">
        <v>97</v>
      </c>
      <c r="U15" s="590" t="s">
        <v>92</v>
      </c>
      <c r="V15" s="245"/>
      <c r="W15" s="245"/>
      <c r="X15" s="246"/>
      <c r="Y15" s="246"/>
      <c r="Z15" s="246"/>
    </row>
    <row r="16" spans="1:26" x14ac:dyDescent="0.25">
      <c r="A16" s="547"/>
      <c r="B16" s="520"/>
      <c r="C16" s="520"/>
      <c r="D16" s="487"/>
      <c r="E16" s="558"/>
      <c r="F16" s="559"/>
      <c r="G16" s="520"/>
      <c r="H16" s="487"/>
      <c r="I16" s="520"/>
      <c r="J16" s="487"/>
      <c r="K16" s="558"/>
      <c r="L16" s="559"/>
      <c r="M16" s="487"/>
      <c r="N16" s="487"/>
      <c r="O16" s="487"/>
      <c r="P16" s="562"/>
      <c r="Q16" s="486"/>
      <c r="R16" s="487"/>
      <c r="S16" s="487"/>
      <c r="T16" s="495"/>
      <c r="U16" s="592"/>
      <c r="V16" s="245"/>
      <c r="W16" s="245"/>
      <c r="X16" s="246"/>
      <c r="Y16" s="246"/>
      <c r="Z16" s="246"/>
    </row>
    <row r="17" spans="1:26" ht="19.5" customHeight="1" thickBot="1" x14ac:dyDescent="0.3">
      <c r="A17" s="516"/>
      <c r="B17" s="521"/>
      <c r="C17" s="521"/>
      <c r="D17" s="444"/>
      <c r="E17" s="560"/>
      <c r="F17" s="561"/>
      <c r="G17" s="521"/>
      <c r="H17" s="444"/>
      <c r="I17" s="521"/>
      <c r="J17" s="444"/>
      <c r="K17" s="560"/>
      <c r="L17" s="561"/>
      <c r="M17" s="444"/>
      <c r="N17" s="444"/>
      <c r="O17" s="444"/>
      <c r="P17" s="536"/>
      <c r="Q17" s="476"/>
      <c r="R17" s="444"/>
      <c r="S17" s="444"/>
      <c r="T17" s="496"/>
      <c r="U17" s="591"/>
      <c r="V17" s="245"/>
      <c r="W17" s="245"/>
      <c r="X17" s="246"/>
      <c r="Y17" s="246"/>
      <c r="Z17" s="246"/>
    </row>
    <row r="18" spans="1:26" x14ac:dyDescent="0.25">
      <c r="A18" s="259">
        <v>1</v>
      </c>
      <c r="B18" s="52"/>
      <c r="C18" s="201" t="str">
        <f>IFERROR(VLOOKUP(B18,Deelnemersoverzicht!B$7:C$21,2,0),"")</f>
        <v/>
      </c>
      <c r="D18" s="202">
        <f>IF($Q$7="Art. 25 AGVV",IFERROR(VLOOKUP(C18,Data!A$8:E$11,5,0),0),0%)</f>
        <v>0</v>
      </c>
      <c r="E18" s="545"/>
      <c r="F18" s="546"/>
      <c r="G18" s="54"/>
      <c r="H18" s="55"/>
      <c r="I18" s="56"/>
      <c r="J18" s="57"/>
      <c r="K18" s="554">
        <f t="shared" ref="K18:K37" si="0">H18*I18*J18</f>
        <v>0</v>
      </c>
      <c r="L18" s="555"/>
      <c r="M18" s="206">
        <f t="shared" ref="M18:M37" si="1">K18*1.4</f>
        <v>0</v>
      </c>
      <c r="N18" s="6"/>
      <c r="O18" s="206">
        <f>M18*N18</f>
        <v>0</v>
      </c>
      <c r="P18" s="210">
        <f t="shared" ref="P18:P37" si="2">M18+O18</f>
        <v>0</v>
      </c>
      <c r="Q18" s="220"/>
      <c r="R18" s="260">
        <f>IF($Q$7="Art. 25 AGVV",IFERROR(VLOOKUP(Q18,Data!A$1:B$5,2,0),0),50%)</f>
        <v>0</v>
      </c>
      <c r="S18" s="58"/>
      <c r="T18" s="231">
        <f>+P18*R18</f>
        <v>0</v>
      </c>
      <c r="U18" s="233">
        <f t="shared" ref="U18:U37" si="3">IF(AND($Q$7="Art. 25 AGVV",$S$9&gt;0%,C18="Klein",Q18="Industriële ontwikkeling"),P18*0.8,IF(AND($Q$7="Art. 25 AGVV",Q18="Fundamenteel onderzoek"),T18,+T18+(D18*P18)+($S$9*P18)))</f>
        <v>0</v>
      </c>
      <c r="V18" s="245"/>
      <c r="W18" s="245"/>
      <c r="X18" s="246"/>
      <c r="Y18" s="246"/>
      <c r="Z18" s="246"/>
    </row>
    <row r="19" spans="1:26" x14ac:dyDescent="0.25">
      <c r="A19" s="259">
        <v>2</v>
      </c>
      <c r="B19" s="39"/>
      <c r="C19" s="203" t="str">
        <f>IFERROR(VLOOKUP(B19,Deelnemersoverzicht!B$7:C$21,2,0),"")</f>
        <v/>
      </c>
      <c r="D19" s="202">
        <f>IF($Q$7="Art. 25 AGVV",IFERROR(VLOOKUP(C19,Data!A$8:E$11,5,0),0),0%)</f>
        <v>0</v>
      </c>
      <c r="E19" s="543"/>
      <c r="F19" s="544"/>
      <c r="G19" s="2"/>
      <c r="H19" s="3"/>
      <c r="I19" s="4"/>
      <c r="J19" s="5"/>
      <c r="K19" s="488">
        <f t="shared" si="0"/>
        <v>0</v>
      </c>
      <c r="L19" s="489"/>
      <c r="M19" s="207">
        <f t="shared" si="1"/>
        <v>0</v>
      </c>
      <c r="N19" s="7"/>
      <c r="O19" s="207">
        <f t="shared" ref="O19:O37" si="4">M19*N19</f>
        <v>0</v>
      </c>
      <c r="P19" s="211">
        <f t="shared" si="2"/>
        <v>0</v>
      </c>
      <c r="Q19" s="220"/>
      <c r="R19" s="260">
        <f>IF($Q$7="Art. 25 AGVV",IFERROR(VLOOKUP(Q19,Data!A$1:B$5,2,0),0),50%)</f>
        <v>0</v>
      </c>
      <c r="S19" s="36"/>
      <c r="T19" s="231">
        <f t="shared" ref="T19:T37" si="5">+P19*R19</f>
        <v>0</v>
      </c>
      <c r="U19" s="234">
        <f t="shared" si="3"/>
        <v>0</v>
      </c>
      <c r="V19" s="245"/>
      <c r="W19" s="245"/>
      <c r="X19" s="246"/>
      <c r="Y19" s="246"/>
      <c r="Z19" s="246"/>
    </row>
    <row r="20" spans="1:26" ht="17.25" customHeight="1" x14ac:dyDescent="0.25">
      <c r="A20" s="259">
        <v>3</v>
      </c>
      <c r="B20" s="39"/>
      <c r="C20" s="203" t="str">
        <f>IFERROR(VLOOKUP(B20,Deelnemersoverzicht!B$7:C$21,2,0),"")</f>
        <v/>
      </c>
      <c r="D20" s="202">
        <f>IF($Q$7="Art. 25 AGVV",IFERROR(VLOOKUP(C20,Data!A$8:E$11,5,0),0),0%)</f>
        <v>0</v>
      </c>
      <c r="E20" s="543"/>
      <c r="F20" s="544"/>
      <c r="G20" s="2"/>
      <c r="H20" s="3"/>
      <c r="I20" s="4"/>
      <c r="J20" s="5"/>
      <c r="K20" s="488">
        <f t="shared" si="0"/>
        <v>0</v>
      </c>
      <c r="L20" s="489"/>
      <c r="M20" s="207">
        <f t="shared" si="1"/>
        <v>0</v>
      </c>
      <c r="N20" s="7"/>
      <c r="O20" s="207">
        <f t="shared" si="4"/>
        <v>0</v>
      </c>
      <c r="P20" s="211">
        <f t="shared" si="2"/>
        <v>0</v>
      </c>
      <c r="Q20" s="220"/>
      <c r="R20" s="260">
        <f>IF($Q$7="Art. 25 AGVV",IFERROR(VLOOKUP(Q20,Data!A$1:B$5,2,0),0),50%)</f>
        <v>0</v>
      </c>
      <c r="S20" s="36"/>
      <c r="T20" s="231">
        <f t="shared" si="5"/>
        <v>0</v>
      </c>
      <c r="U20" s="234">
        <f t="shared" si="3"/>
        <v>0</v>
      </c>
      <c r="V20" s="245"/>
      <c r="W20" s="245"/>
      <c r="X20" s="246"/>
      <c r="Y20" s="246"/>
      <c r="Z20" s="246"/>
    </row>
    <row r="21" spans="1:26" x14ac:dyDescent="0.25">
      <c r="A21" s="259">
        <v>4</v>
      </c>
      <c r="B21" s="39"/>
      <c r="C21" s="203" t="str">
        <f>IFERROR(VLOOKUP(B21,Deelnemersoverzicht!B$7:C$21,2,0),"")</f>
        <v/>
      </c>
      <c r="D21" s="202">
        <f>IF($Q$7="Art. 25 AGVV",IFERROR(VLOOKUP(C21,Data!A$8:E$11,5,0),0),0%)</f>
        <v>0</v>
      </c>
      <c r="E21" s="543"/>
      <c r="F21" s="544"/>
      <c r="G21" s="2"/>
      <c r="H21" s="3"/>
      <c r="I21" s="4"/>
      <c r="J21" s="5"/>
      <c r="K21" s="488">
        <f t="shared" si="0"/>
        <v>0</v>
      </c>
      <c r="L21" s="489"/>
      <c r="M21" s="207">
        <f t="shared" si="1"/>
        <v>0</v>
      </c>
      <c r="N21" s="7"/>
      <c r="O21" s="207">
        <f t="shared" si="4"/>
        <v>0</v>
      </c>
      <c r="P21" s="211">
        <f t="shared" si="2"/>
        <v>0</v>
      </c>
      <c r="Q21" s="220"/>
      <c r="R21" s="260">
        <f>IF($Q$7="Art. 25 AGVV",IFERROR(VLOOKUP(Q21,Data!A$1:B$5,2,0),0),50%)</f>
        <v>0</v>
      </c>
      <c r="S21" s="36"/>
      <c r="T21" s="231">
        <f t="shared" si="5"/>
        <v>0</v>
      </c>
      <c r="U21" s="234">
        <f t="shared" si="3"/>
        <v>0</v>
      </c>
      <c r="V21" s="245"/>
      <c r="W21" s="245"/>
      <c r="X21" s="246"/>
      <c r="Y21" s="246"/>
      <c r="Z21" s="246"/>
    </row>
    <row r="22" spans="1:26" x14ac:dyDescent="0.25">
      <c r="A22" s="259">
        <v>5</v>
      </c>
      <c r="B22" s="39"/>
      <c r="C22" s="203" t="str">
        <f>IFERROR(VLOOKUP(B22,Deelnemersoverzicht!B$7:C$21,2,0),"")</f>
        <v/>
      </c>
      <c r="D22" s="202">
        <f>IF($Q$7="Art. 25 AGVV",IFERROR(VLOOKUP(C22,Data!A$8:E$11,5,0),0),0%)</f>
        <v>0</v>
      </c>
      <c r="E22" s="543"/>
      <c r="F22" s="544"/>
      <c r="G22" s="2"/>
      <c r="H22" s="3"/>
      <c r="I22" s="4"/>
      <c r="J22" s="5"/>
      <c r="K22" s="488">
        <f t="shared" si="0"/>
        <v>0</v>
      </c>
      <c r="L22" s="489"/>
      <c r="M22" s="207">
        <f t="shared" si="1"/>
        <v>0</v>
      </c>
      <c r="N22" s="7"/>
      <c r="O22" s="207">
        <f t="shared" si="4"/>
        <v>0</v>
      </c>
      <c r="P22" s="211">
        <f t="shared" si="2"/>
        <v>0</v>
      </c>
      <c r="Q22" s="220"/>
      <c r="R22" s="260">
        <f>IF($Q$7="Art. 25 AGVV",IFERROR(VLOOKUP(Q22,Data!A$1:B$5,2,0),0),50%)</f>
        <v>0</v>
      </c>
      <c r="S22" s="36"/>
      <c r="T22" s="231">
        <f t="shared" si="5"/>
        <v>0</v>
      </c>
      <c r="U22" s="234">
        <f t="shared" si="3"/>
        <v>0</v>
      </c>
      <c r="V22" s="245"/>
      <c r="W22" s="245"/>
      <c r="X22" s="246"/>
      <c r="Y22" s="246"/>
      <c r="Z22" s="246"/>
    </row>
    <row r="23" spans="1:26" x14ac:dyDescent="0.25">
      <c r="A23" s="259">
        <v>6</v>
      </c>
      <c r="B23" s="39"/>
      <c r="C23" s="203" t="str">
        <f>IFERROR(VLOOKUP(B23,Deelnemersoverzicht!B$7:C$21,2,0),"")</f>
        <v/>
      </c>
      <c r="D23" s="202">
        <f>IF($Q$7="Art. 25 AGVV",IFERROR(VLOOKUP(C23,Data!A$8:E$11,5,0),0),0%)</f>
        <v>0</v>
      </c>
      <c r="E23" s="543"/>
      <c r="F23" s="544"/>
      <c r="G23" s="2"/>
      <c r="H23" s="3"/>
      <c r="I23" s="4"/>
      <c r="J23" s="5"/>
      <c r="K23" s="488">
        <f t="shared" si="0"/>
        <v>0</v>
      </c>
      <c r="L23" s="489"/>
      <c r="M23" s="207">
        <f t="shared" si="1"/>
        <v>0</v>
      </c>
      <c r="N23" s="7"/>
      <c r="O23" s="207">
        <f t="shared" si="4"/>
        <v>0</v>
      </c>
      <c r="P23" s="211">
        <f t="shared" si="2"/>
        <v>0</v>
      </c>
      <c r="Q23" s="220"/>
      <c r="R23" s="260">
        <f>IF($Q$7="Art. 25 AGVV",IFERROR(VLOOKUP(Q23,Data!A$1:B$5,2,0),0),50%)</f>
        <v>0</v>
      </c>
      <c r="S23" s="36"/>
      <c r="T23" s="231">
        <f t="shared" si="5"/>
        <v>0</v>
      </c>
      <c r="U23" s="234">
        <f t="shared" si="3"/>
        <v>0</v>
      </c>
      <c r="V23" s="245"/>
      <c r="W23" s="245"/>
      <c r="X23" s="246"/>
      <c r="Y23" s="246"/>
      <c r="Z23" s="246"/>
    </row>
    <row r="24" spans="1:26" x14ac:dyDescent="0.25">
      <c r="A24" s="259">
        <v>7</v>
      </c>
      <c r="B24" s="39"/>
      <c r="C24" s="203" t="str">
        <f>IFERROR(VLOOKUP(B24,Deelnemersoverzicht!B$7:C$21,2,0),"")</f>
        <v/>
      </c>
      <c r="D24" s="202">
        <f>IF($Q$7="Art. 25 AGVV",IFERROR(VLOOKUP(C24,Data!A$8:E$11,5,0),0),0%)</f>
        <v>0</v>
      </c>
      <c r="E24" s="543"/>
      <c r="F24" s="544"/>
      <c r="G24" s="2"/>
      <c r="H24" s="3"/>
      <c r="I24" s="4"/>
      <c r="J24" s="5"/>
      <c r="K24" s="488">
        <f t="shared" si="0"/>
        <v>0</v>
      </c>
      <c r="L24" s="489"/>
      <c r="M24" s="207">
        <f t="shared" si="1"/>
        <v>0</v>
      </c>
      <c r="N24" s="7"/>
      <c r="O24" s="207">
        <f t="shared" si="4"/>
        <v>0</v>
      </c>
      <c r="P24" s="211">
        <f t="shared" si="2"/>
        <v>0</v>
      </c>
      <c r="Q24" s="220"/>
      <c r="R24" s="260">
        <f>IF($Q$7="Art. 25 AGVV",IFERROR(VLOOKUP(Q24,Data!A$1:B$5,2,0),0),50%)</f>
        <v>0</v>
      </c>
      <c r="S24" s="36"/>
      <c r="T24" s="231">
        <f t="shared" si="5"/>
        <v>0</v>
      </c>
      <c r="U24" s="234">
        <f t="shared" si="3"/>
        <v>0</v>
      </c>
      <c r="V24" s="245"/>
      <c r="W24" s="245"/>
      <c r="X24" s="246"/>
      <c r="Y24" s="246"/>
      <c r="Z24" s="246"/>
    </row>
    <row r="25" spans="1:26" x14ac:dyDescent="0.25">
      <c r="A25" s="259">
        <v>8</v>
      </c>
      <c r="B25" s="39"/>
      <c r="C25" s="203" t="str">
        <f>IFERROR(VLOOKUP(B25,Deelnemersoverzicht!B$7:C$21,2,0),"")</f>
        <v/>
      </c>
      <c r="D25" s="202">
        <f>IF($Q$7="Art. 25 AGVV",IFERROR(VLOOKUP(C25,Data!A$8:E$11,5,0),0),0%)</f>
        <v>0</v>
      </c>
      <c r="E25" s="543"/>
      <c r="F25" s="544"/>
      <c r="G25" s="2"/>
      <c r="H25" s="3"/>
      <c r="I25" s="4"/>
      <c r="J25" s="5"/>
      <c r="K25" s="488">
        <f t="shared" si="0"/>
        <v>0</v>
      </c>
      <c r="L25" s="489"/>
      <c r="M25" s="207">
        <f t="shared" si="1"/>
        <v>0</v>
      </c>
      <c r="N25" s="7"/>
      <c r="O25" s="207">
        <f t="shared" si="4"/>
        <v>0</v>
      </c>
      <c r="P25" s="211">
        <f t="shared" si="2"/>
        <v>0</v>
      </c>
      <c r="Q25" s="220"/>
      <c r="R25" s="260">
        <f>IF($Q$7="Art. 25 AGVV",IFERROR(VLOOKUP(Q25,Data!A$1:B$5,2,0),0),50%)</f>
        <v>0</v>
      </c>
      <c r="S25" s="36"/>
      <c r="T25" s="231">
        <f t="shared" si="5"/>
        <v>0</v>
      </c>
      <c r="U25" s="234">
        <f t="shared" si="3"/>
        <v>0</v>
      </c>
      <c r="V25" s="245"/>
      <c r="W25" s="245"/>
      <c r="X25" s="246"/>
      <c r="Y25" s="246"/>
      <c r="Z25" s="246"/>
    </row>
    <row r="26" spans="1:26" x14ac:dyDescent="0.25">
      <c r="A26" s="259">
        <v>9</v>
      </c>
      <c r="B26" s="39"/>
      <c r="C26" s="203" t="str">
        <f>IFERROR(VLOOKUP(B26,Deelnemersoverzicht!B$7:C$21,2,0),"")</f>
        <v/>
      </c>
      <c r="D26" s="202">
        <f>IF($Q$7="Art. 25 AGVV",IFERROR(VLOOKUP(C26,Data!A$8:E$11,5,0),0),0%)</f>
        <v>0</v>
      </c>
      <c r="E26" s="543"/>
      <c r="F26" s="544"/>
      <c r="G26" s="2"/>
      <c r="H26" s="3"/>
      <c r="I26" s="4"/>
      <c r="J26" s="5"/>
      <c r="K26" s="488">
        <f t="shared" si="0"/>
        <v>0</v>
      </c>
      <c r="L26" s="489"/>
      <c r="M26" s="207">
        <f t="shared" si="1"/>
        <v>0</v>
      </c>
      <c r="N26" s="7"/>
      <c r="O26" s="207">
        <f t="shared" si="4"/>
        <v>0</v>
      </c>
      <c r="P26" s="211">
        <f t="shared" si="2"/>
        <v>0</v>
      </c>
      <c r="Q26" s="220"/>
      <c r="R26" s="260">
        <f>IF($Q$7="Art. 25 AGVV",IFERROR(VLOOKUP(Q26,Data!A$1:B$5,2,0),0),50%)</f>
        <v>0</v>
      </c>
      <c r="S26" s="36"/>
      <c r="T26" s="231">
        <f t="shared" si="5"/>
        <v>0</v>
      </c>
      <c r="U26" s="234">
        <f t="shared" si="3"/>
        <v>0</v>
      </c>
      <c r="V26" s="245"/>
      <c r="W26" s="245"/>
      <c r="X26" s="246"/>
      <c r="Y26" s="246"/>
      <c r="Z26" s="246"/>
    </row>
    <row r="27" spans="1:26" x14ac:dyDescent="0.25">
      <c r="A27" s="259">
        <v>10</v>
      </c>
      <c r="B27" s="39"/>
      <c r="C27" s="203" t="str">
        <f>IFERROR(VLOOKUP(B27,Deelnemersoverzicht!B$7:C$21,2,0),"")</f>
        <v/>
      </c>
      <c r="D27" s="202">
        <f>IF($Q$7="Art. 25 AGVV",IFERROR(VLOOKUP(C27,Data!A$8:E$11,5,0),0),0%)</f>
        <v>0</v>
      </c>
      <c r="E27" s="543"/>
      <c r="F27" s="544"/>
      <c r="G27" s="2"/>
      <c r="H27" s="3"/>
      <c r="I27" s="4"/>
      <c r="J27" s="5"/>
      <c r="K27" s="488">
        <f t="shared" si="0"/>
        <v>0</v>
      </c>
      <c r="L27" s="489"/>
      <c r="M27" s="207">
        <f t="shared" si="1"/>
        <v>0</v>
      </c>
      <c r="N27" s="7"/>
      <c r="O27" s="207">
        <f t="shared" si="4"/>
        <v>0</v>
      </c>
      <c r="P27" s="211">
        <f t="shared" si="2"/>
        <v>0</v>
      </c>
      <c r="Q27" s="220"/>
      <c r="R27" s="260">
        <f>IF($Q$7="Art. 25 AGVV",IFERROR(VLOOKUP(Q27,Data!A$1:B$5,2,0),0),50%)</f>
        <v>0</v>
      </c>
      <c r="S27" s="36"/>
      <c r="T27" s="231">
        <f t="shared" si="5"/>
        <v>0</v>
      </c>
      <c r="U27" s="234">
        <f t="shared" si="3"/>
        <v>0</v>
      </c>
      <c r="V27" s="245"/>
      <c r="W27" s="245"/>
      <c r="X27" s="246"/>
      <c r="Y27" s="246"/>
      <c r="Z27" s="246"/>
    </row>
    <row r="28" spans="1:26" x14ac:dyDescent="0.25">
      <c r="A28" s="259">
        <v>11</v>
      </c>
      <c r="B28" s="39"/>
      <c r="C28" s="203" t="str">
        <f>IFERROR(VLOOKUP(B28,Deelnemersoverzicht!B$7:C$21,2,0),"")</f>
        <v/>
      </c>
      <c r="D28" s="202">
        <f>IF($Q$7="Art. 25 AGVV",IFERROR(VLOOKUP(C28,Data!A$8:E$11,5,0),0),0%)</f>
        <v>0</v>
      </c>
      <c r="E28" s="543"/>
      <c r="F28" s="544"/>
      <c r="G28" s="2"/>
      <c r="H28" s="3"/>
      <c r="I28" s="4"/>
      <c r="J28" s="5"/>
      <c r="K28" s="488">
        <f t="shared" si="0"/>
        <v>0</v>
      </c>
      <c r="L28" s="489"/>
      <c r="M28" s="207">
        <f t="shared" si="1"/>
        <v>0</v>
      </c>
      <c r="N28" s="7"/>
      <c r="O28" s="207">
        <f t="shared" si="4"/>
        <v>0</v>
      </c>
      <c r="P28" s="211">
        <f t="shared" si="2"/>
        <v>0</v>
      </c>
      <c r="Q28" s="220"/>
      <c r="R28" s="260">
        <f>IF($Q$7="Art. 25 AGVV",IFERROR(VLOOKUP(Q28,Data!A$1:B$5,2,0),0),50%)</f>
        <v>0</v>
      </c>
      <c r="S28" s="36"/>
      <c r="T28" s="231">
        <f t="shared" si="5"/>
        <v>0</v>
      </c>
      <c r="U28" s="234">
        <f t="shared" si="3"/>
        <v>0</v>
      </c>
      <c r="V28" s="245"/>
      <c r="W28" s="245"/>
      <c r="X28" s="246"/>
      <c r="Y28" s="246"/>
      <c r="Z28" s="246"/>
    </row>
    <row r="29" spans="1:26" x14ac:dyDescent="0.25">
      <c r="A29" s="259">
        <v>12</v>
      </c>
      <c r="B29" s="39"/>
      <c r="C29" s="203" t="str">
        <f>IFERROR(VLOOKUP(B29,Deelnemersoverzicht!B$7:C$21,2,0),"")</f>
        <v/>
      </c>
      <c r="D29" s="202">
        <f>IF($Q$7="Art. 25 AGVV",IFERROR(VLOOKUP(C29,Data!A$8:E$11,5,0),0),0%)</f>
        <v>0</v>
      </c>
      <c r="E29" s="543"/>
      <c r="F29" s="544"/>
      <c r="G29" s="2"/>
      <c r="H29" s="3"/>
      <c r="I29" s="4"/>
      <c r="J29" s="5"/>
      <c r="K29" s="488">
        <f t="shared" si="0"/>
        <v>0</v>
      </c>
      <c r="L29" s="489"/>
      <c r="M29" s="207">
        <f t="shared" si="1"/>
        <v>0</v>
      </c>
      <c r="N29" s="7"/>
      <c r="O29" s="207">
        <f t="shared" si="4"/>
        <v>0</v>
      </c>
      <c r="P29" s="211">
        <f t="shared" si="2"/>
        <v>0</v>
      </c>
      <c r="Q29" s="220"/>
      <c r="R29" s="260">
        <f>IF($Q$7="Art. 25 AGVV",IFERROR(VLOOKUP(Q29,Data!A$1:B$5,2,0),0),50%)</f>
        <v>0</v>
      </c>
      <c r="S29" s="36"/>
      <c r="T29" s="231">
        <f t="shared" si="5"/>
        <v>0</v>
      </c>
      <c r="U29" s="234">
        <f t="shared" si="3"/>
        <v>0</v>
      </c>
      <c r="V29" s="245"/>
      <c r="W29" s="245"/>
      <c r="X29" s="246"/>
      <c r="Y29" s="246"/>
      <c r="Z29" s="246"/>
    </row>
    <row r="30" spans="1:26" x14ac:dyDescent="0.25">
      <c r="A30" s="259">
        <v>13</v>
      </c>
      <c r="B30" s="39"/>
      <c r="C30" s="203" t="str">
        <f>IFERROR(VLOOKUP(B30,Deelnemersoverzicht!B$7:C$21,2,0),"")</f>
        <v/>
      </c>
      <c r="D30" s="202">
        <f>IF($Q$7="Art. 25 AGVV",IFERROR(VLOOKUP(C30,Data!A$8:E$11,5,0),0),0%)</f>
        <v>0</v>
      </c>
      <c r="E30" s="543"/>
      <c r="F30" s="544"/>
      <c r="G30" s="2"/>
      <c r="H30" s="3"/>
      <c r="I30" s="4"/>
      <c r="J30" s="5"/>
      <c r="K30" s="488">
        <f t="shared" si="0"/>
        <v>0</v>
      </c>
      <c r="L30" s="489"/>
      <c r="M30" s="207">
        <f t="shared" si="1"/>
        <v>0</v>
      </c>
      <c r="N30" s="7"/>
      <c r="O30" s="207">
        <f t="shared" si="4"/>
        <v>0</v>
      </c>
      <c r="P30" s="211">
        <f t="shared" si="2"/>
        <v>0</v>
      </c>
      <c r="Q30" s="220"/>
      <c r="R30" s="260">
        <f>IF($Q$7="Art. 25 AGVV",IFERROR(VLOOKUP(Q30,Data!A$1:B$5,2,0),0),50%)</f>
        <v>0</v>
      </c>
      <c r="S30" s="36"/>
      <c r="T30" s="231">
        <f t="shared" si="5"/>
        <v>0</v>
      </c>
      <c r="U30" s="234">
        <f t="shared" si="3"/>
        <v>0</v>
      </c>
      <c r="V30" s="245"/>
      <c r="W30" s="245"/>
      <c r="X30" s="246"/>
      <c r="Y30" s="246"/>
      <c r="Z30" s="246"/>
    </row>
    <row r="31" spans="1:26" x14ac:dyDescent="0.25">
      <c r="A31" s="259">
        <v>14</v>
      </c>
      <c r="B31" s="39"/>
      <c r="C31" s="203" t="str">
        <f>IFERROR(VLOOKUP(B31,Deelnemersoverzicht!B$7:C$21,2,0),"")</f>
        <v/>
      </c>
      <c r="D31" s="202">
        <f>IF($Q$7="Art. 25 AGVV",IFERROR(VLOOKUP(C31,Data!A$8:E$11,5,0),0),0%)</f>
        <v>0</v>
      </c>
      <c r="E31" s="543"/>
      <c r="F31" s="544"/>
      <c r="G31" s="2"/>
      <c r="H31" s="3"/>
      <c r="I31" s="4"/>
      <c r="J31" s="5"/>
      <c r="K31" s="488">
        <f t="shared" si="0"/>
        <v>0</v>
      </c>
      <c r="L31" s="489"/>
      <c r="M31" s="207">
        <f t="shared" si="1"/>
        <v>0</v>
      </c>
      <c r="N31" s="7"/>
      <c r="O31" s="207">
        <f t="shared" si="4"/>
        <v>0</v>
      </c>
      <c r="P31" s="211">
        <f t="shared" si="2"/>
        <v>0</v>
      </c>
      <c r="Q31" s="220"/>
      <c r="R31" s="260">
        <f>IF($Q$7="Art. 25 AGVV",IFERROR(VLOOKUP(Q31,Data!A$1:B$5,2,0),0),50%)</f>
        <v>0</v>
      </c>
      <c r="S31" s="36"/>
      <c r="T31" s="231">
        <f t="shared" si="5"/>
        <v>0</v>
      </c>
      <c r="U31" s="234">
        <f t="shared" si="3"/>
        <v>0</v>
      </c>
      <c r="V31" s="245"/>
      <c r="W31" s="245"/>
      <c r="X31" s="246"/>
      <c r="Y31" s="246"/>
      <c r="Z31" s="246"/>
    </row>
    <row r="32" spans="1:26" x14ac:dyDescent="0.25">
      <c r="A32" s="259">
        <v>15</v>
      </c>
      <c r="B32" s="39"/>
      <c r="C32" s="203" t="str">
        <f>IFERROR(VLOOKUP(B32,Deelnemersoverzicht!B$7:C$21,2,0),"")</f>
        <v/>
      </c>
      <c r="D32" s="202">
        <f>IF($Q$7="Art. 25 AGVV",IFERROR(VLOOKUP(C32,Data!A$8:E$11,5,0),0),0%)</f>
        <v>0</v>
      </c>
      <c r="E32" s="543"/>
      <c r="F32" s="544"/>
      <c r="G32" s="2"/>
      <c r="H32" s="3"/>
      <c r="I32" s="4"/>
      <c r="J32" s="5"/>
      <c r="K32" s="488">
        <f t="shared" si="0"/>
        <v>0</v>
      </c>
      <c r="L32" s="489"/>
      <c r="M32" s="207">
        <f t="shared" si="1"/>
        <v>0</v>
      </c>
      <c r="N32" s="7"/>
      <c r="O32" s="207">
        <f t="shared" si="4"/>
        <v>0</v>
      </c>
      <c r="P32" s="211">
        <f t="shared" si="2"/>
        <v>0</v>
      </c>
      <c r="Q32" s="220"/>
      <c r="R32" s="260">
        <f>IF($Q$7="Art. 25 AGVV",IFERROR(VLOOKUP(Q32,Data!A$1:B$5,2,0),0),50%)</f>
        <v>0</v>
      </c>
      <c r="S32" s="36"/>
      <c r="T32" s="231">
        <f t="shared" si="5"/>
        <v>0</v>
      </c>
      <c r="U32" s="234">
        <f t="shared" si="3"/>
        <v>0</v>
      </c>
      <c r="V32" s="245"/>
      <c r="W32" s="245"/>
      <c r="X32" s="246"/>
      <c r="Y32" s="246"/>
      <c r="Z32" s="246"/>
    </row>
    <row r="33" spans="1:28" x14ac:dyDescent="0.25">
      <c r="A33" s="259">
        <v>16</v>
      </c>
      <c r="B33" s="39"/>
      <c r="C33" s="203" t="str">
        <f>IFERROR(VLOOKUP(B33,Deelnemersoverzicht!B$7:C$21,2,0),"")</f>
        <v/>
      </c>
      <c r="D33" s="202">
        <f>IF($Q$7="Art. 25 AGVV",IFERROR(VLOOKUP(C33,Data!A$8:E$11,5,0),0),0%)</f>
        <v>0</v>
      </c>
      <c r="E33" s="543"/>
      <c r="F33" s="544"/>
      <c r="G33" s="2"/>
      <c r="H33" s="3"/>
      <c r="I33" s="4"/>
      <c r="J33" s="5"/>
      <c r="K33" s="488">
        <f t="shared" si="0"/>
        <v>0</v>
      </c>
      <c r="L33" s="489"/>
      <c r="M33" s="207">
        <f t="shared" si="1"/>
        <v>0</v>
      </c>
      <c r="N33" s="7"/>
      <c r="O33" s="207">
        <f t="shared" si="4"/>
        <v>0</v>
      </c>
      <c r="P33" s="211">
        <f t="shared" si="2"/>
        <v>0</v>
      </c>
      <c r="Q33" s="220"/>
      <c r="R33" s="260">
        <f>IF($Q$7="Art. 25 AGVV",IFERROR(VLOOKUP(Q33,Data!A$1:B$5,2,0),0),50%)</f>
        <v>0</v>
      </c>
      <c r="S33" s="36"/>
      <c r="T33" s="231">
        <f t="shared" si="5"/>
        <v>0</v>
      </c>
      <c r="U33" s="234">
        <f t="shared" si="3"/>
        <v>0</v>
      </c>
      <c r="V33" s="245"/>
      <c r="W33" s="245"/>
      <c r="X33" s="246"/>
      <c r="Y33" s="246"/>
      <c r="Z33" s="246"/>
    </row>
    <row r="34" spans="1:28" x14ac:dyDescent="0.25">
      <c r="A34" s="259">
        <v>17</v>
      </c>
      <c r="B34" s="39"/>
      <c r="C34" s="203" t="str">
        <f>IFERROR(VLOOKUP(B34,Deelnemersoverzicht!B$7:C$21,2,0),"")</f>
        <v/>
      </c>
      <c r="D34" s="202">
        <f>IF($Q$7="Art. 25 AGVV",IFERROR(VLOOKUP(C34,Data!A$8:E$11,5,0),0),0%)</f>
        <v>0</v>
      </c>
      <c r="E34" s="543"/>
      <c r="F34" s="544"/>
      <c r="G34" s="2"/>
      <c r="H34" s="3"/>
      <c r="I34" s="4"/>
      <c r="J34" s="5"/>
      <c r="K34" s="488">
        <f t="shared" si="0"/>
        <v>0</v>
      </c>
      <c r="L34" s="489"/>
      <c r="M34" s="207">
        <f t="shared" si="1"/>
        <v>0</v>
      </c>
      <c r="N34" s="7"/>
      <c r="O34" s="207">
        <f t="shared" si="4"/>
        <v>0</v>
      </c>
      <c r="P34" s="211">
        <f t="shared" si="2"/>
        <v>0</v>
      </c>
      <c r="Q34" s="220"/>
      <c r="R34" s="260">
        <f>IF($Q$7="Art. 25 AGVV",IFERROR(VLOOKUP(Q34,Data!A$1:B$5,2,0),0),50%)</f>
        <v>0</v>
      </c>
      <c r="S34" s="36"/>
      <c r="T34" s="231">
        <f t="shared" si="5"/>
        <v>0</v>
      </c>
      <c r="U34" s="234">
        <f t="shared" si="3"/>
        <v>0</v>
      </c>
      <c r="V34" s="245"/>
      <c r="W34" s="245"/>
      <c r="X34" s="246"/>
      <c r="Y34" s="246"/>
      <c r="Z34" s="246"/>
    </row>
    <row r="35" spans="1:28" x14ac:dyDescent="0.25">
      <c r="A35" s="259">
        <v>18</v>
      </c>
      <c r="B35" s="39"/>
      <c r="C35" s="203" t="str">
        <f>IFERROR(VLOOKUP(B35,Deelnemersoverzicht!B$7:C$21,2,0),"")</f>
        <v/>
      </c>
      <c r="D35" s="202">
        <f>IF($Q$7="Art. 25 AGVV",IFERROR(VLOOKUP(C35,Data!A$8:E$11,5,0),0),0%)</f>
        <v>0</v>
      </c>
      <c r="E35" s="543"/>
      <c r="F35" s="544"/>
      <c r="G35" s="2"/>
      <c r="H35" s="3"/>
      <c r="I35" s="4"/>
      <c r="J35" s="5"/>
      <c r="K35" s="488">
        <f t="shared" si="0"/>
        <v>0</v>
      </c>
      <c r="L35" s="489"/>
      <c r="M35" s="207">
        <f t="shared" si="1"/>
        <v>0</v>
      </c>
      <c r="N35" s="7"/>
      <c r="O35" s="207">
        <f t="shared" si="4"/>
        <v>0</v>
      </c>
      <c r="P35" s="211">
        <f t="shared" si="2"/>
        <v>0</v>
      </c>
      <c r="Q35" s="220"/>
      <c r="R35" s="260">
        <f>IF($Q$7="Art. 25 AGVV",IFERROR(VLOOKUP(Q35,Data!A$1:B$5,2,0),0),50%)</f>
        <v>0</v>
      </c>
      <c r="S35" s="36"/>
      <c r="T35" s="231">
        <f t="shared" si="5"/>
        <v>0</v>
      </c>
      <c r="U35" s="234">
        <f t="shared" si="3"/>
        <v>0</v>
      </c>
      <c r="V35" s="245"/>
      <c r="W35" s="245"/>
      <c r="X35" s="246"/>
      <c r="Y35" s="246"/>
      <c r="Z35" s="246"/>
    </row>
    <row r="36" spans="1:28" x14ac:dyDescent="0.25">
      <c r="A36" s="259">
        <v>19</v>
      </c>
      <c r="B36" s="39"/>
      <c r="C36" s="203" t="str">
        <f>IFERROR(VLOOKUP(B36,Deelnemersoverzicht!B$7:C$21,2,0),"")</f>
        <v/>
      </c>
      <c r="D36" s="202">
        <f>IF($Q$7="Art. 25 AGVV",IFERROR(VLOOKUP(C36,Data!A$8:E$11,5,0),0),0%)</f>
        <v>0</v>
      </c>
      <c r="E36" s="543"/>
      <c r="F36" s="544"/>
      <c r="G36" s="2"/>
      <c r="H36" s="3"/>
      <c r="I36" s="4"/>
      <c r="J36" s="5"/>
      <c r="K36" s="488">
        <f t="shared" si="0"/>
        <v>0</v>
      </c>
      <c r="L36" s="489"/>
      <c r="M36" s="207">
        <f t="shared" si="1"/>
        <v>0</v>
      </c>
      <c r="N36" s="7"/>
      <c r="O36" s="207">
        <f t="shared" si="4"/>
        <v>0</v>
      </c>
      <c r="P36" s="211">
        <f t="shared" si="2"/>
        <v>0</v>
      </c>
      <c r="Q36" s="220"/>
      <c r="R36" s="260">
        <f>IF($Q$7="Art. 25 AGVV",IFERROR(VLOOKUP(Q36,Data!A$1:B$5,2,0),0),50%)</f>
        <v>0</v>
      </c>
      <c r="S36" s="36"/>
      <c r="T36" s="231">
        <f t="shared" si="5"/>
        <v>0</v>
      </c>
      <c r="U36" s="234">
        <f t="shared" si="3"/>
        <v>0</v>
      </c>
      <c r="V36" s="245"/>
      <c r="W36" s="245"/>
      <c r="X36" s="246"/>
      <c r="Y36" s="246"/>
      <c r="Z36" s="246"/>
    </row>
    <row r="37" spans="1:28" ht="15.75" thickBot="1" x14ac:dyDescent="0.3">
      <c r="A37" s="261">
        <v>20</v>
      </c>
      <c r="B37" s="48"/>
      <c r="C37" s="204" t="str">
        <f>IFERROR(VLOOKUP(B37,Deelnemersoverzicht!B$7:C$21,2,0),"")</f>
        <v/>
      </c>
      <c r="D37" s="202">
        <f>IF($Q$7="Art. 25 AGVV",IFERROR(VLOOKUP(C37,Data!A$8:E$11,5,0),0),0%)</f>
        <v>0</v>
      </c>
      <c r="E37" s="548"/>
      <c r="F37" s="549"/>
      <c r="G37" s="20"/>
      <c r="H37" s="21"/>
      <c r="I37" s="22"/>
      <c r="J37" s="23"/>
      <c r="K37" s="563">
        <f t="shared" si="0"/>
        <v>0</v>
      </c>
      <c r="L37" s="564"/>
      <c r="M37" s="208">
        <f t="shared" si="1"/>
        <v>0</v>
      </c>
      <c r="N37" s="24"/>
      <c r="O37" s="208">
        <f t="shared" si="4"/>
        <v>0</v>
      </c>
      <c r="P37" s="212">
        <f t="shared" si="2"/>
        <v>0</v>
      </c>
      <c r="Q37" s="220"/>
      <c r="R37" s="260">
        <f>IF($Q$7="Art. 25 AGVV",IFERROR(VLOOKUP(Q37,Data!A$1:B$5,2,0),0),50%)</f>
        <v>0</v>
      </c>
      <c r="S37" s="49"/>
      <c r="T37" s="231">
        <f t="shared" si="5"/>
        <v>0</v>
      </c>
      <c r="U37" s="235">
        <f t="shared" si="3"/>
        <v>0</v>
      </c>
      <c r="V37" s="245"/>
      <c r="W37" s="245"/>
      <c r="X37" s="246"/>
      <c r="Y37" s="246"/>
      <c r="Z37" s="246"/>
    </row>
    <row r="38" spans="1:28" ht="15.75" thickBot="1" x14ac:dyDescent="0.3">
      <c r="A38" s="262"/>
      <c r="B38" s="263" t="s">
        <v>10</v>
      </c>
      <c r="C38" s="264"/>
      <c r="D38" s="264"/>
      <c r="E38" s="264"/>
      <c r="F38" s="264"/>
      <c r="G38" s="265"/>
      <c r="H38" s="266"/>
      <c r="I38" s="267"/>
      <c r="J38" s="268"/>
      <c r="K38" s="490">
        <f>SUM(K18:L37)</f>
        <v>0</v>
      </c>
      <c r="L38" s="491"/>
      <c r="M38" s="209">
        <f>SUM(M18:M37)</f>
        <v>0</v>
      </c>
      <c r="N38" s="269"/>
      <c r="O38" s="213">
        <f>SUM(O18:O37)</f>
        <v>0</v>
      </c>
      <c r="P38" s="213">
        <f>M38+O38</f>
        <v>0</v>
      </c>
      <c r="Q38" s="213"/>
      <c r="R38" s="213"/>
      <c r="S38" s="270"/>
      <c r="T38" s="232">
        <f>SUM(T18:T37)</f>
        <v>0</v>
      </c>
      <c r="U38" s="236">
        <f>SUM(U18:U37)</f>
        <v>0</v>
      </c>
      <c r="V38" s="245"/>
      <c r="W38" s="245"/>
      <c r="X38" s="246"/>
      <c r="Y38" s="246"/>
      <c r="Z38" s="246"/>
    </row>
    <row r="39" spans="1:28" x14ac:dyDescent="0.25">
      <c r="A39" s="245"/>
      <c r="B39" s="245"/>
      <c r="C39" s="245"/>
      <c r="D39" s="245"/>
      <c r="E39" s="245"/>
      <c r="F39" s="245"/>
      <c r="G39" s="245"/>
      <c r="H39" s="245"/>
      <c r="I39" s="245"/>
      <c r="J39" s="245"/>
      <c r="K39" s="245"/>
      <c r="L39" s="245"/>
      <c r="M39" s="245"/>
      <c r="N39" s="245"/>
      <c r="O39" s="245"/>
      <c r="P39" s="245"/>
      <c r="Q39" s="245"/>
      <c r="R39" s="245"/>
      <c r="S39" s="245"/>
      <c r="T39" s="245"/>
      <c r="U39" s="245"/>
      <c r="V39" s="245"/>
      <c r="W39" s="246"/>
      <c r="X39" s="246"/>
      <c r="Y39" s="246"/>
    </row>
    <row r="40" spans="1:28" x14ac:dyDescent="0.25">
      <c r="A40" s="274"/>
      <c r="B40" s="274"/>
      <c r="C40" s="274"/>
      <c r="D40" s="274"/>
      <c r="E40" s="274"/>
      <c r="F40" s="274"/>
      <c r="G40" s="274"/>
      <c r="H40" s="274"/>
      <c r="I40" s="326"/>
      <c r="J40" s="326"/>
      <c r="K40" s="327"/>
      <c r="L40" s="327"/>
      <c r="M40" s="328"/>
      <c r="N40" s="328"/>
      <c r="O40" s="328"/>
      <c r="P40" s="329"/>
      <c r="Q40" s="330"/>
      <c r="R40" s="330"/>
      <c r="S40" s="330"/>
      <c r="T40" s="330"/>
      <c r="V40" s="331"/>
      <c r="W40" s="331"/>
      <c r="X40" s="245"/>
      <c r="Y40" s="245"/>
      <c r="Z40" s="246"/>
      <c r="AA40" s="246"/>
      <c r="AB40" s="246"/>
    </row>
    <row r="41" spans="1:28" x14ac:dyDescent="0.25">
      <c r="A41" s="258" t="s">
        <v>21</v>
      </c>
      <c r="B41" s="271"/>
      <c r="C41" s="271"/>
      <c r="D41" s="271"/>
      <c r="E41" s="244"/>
      <c r="F41" s="244"/>
      <c r="G41" s="244"/>
      <c r="H41" s="245"/>
      <c r="I41" s="245"/>
      <c r="J41" s="245"/>
      <c r="K41" s="245"/>
      <c r="L41" s="245"/>
      <c r="M41" s="245"/>
      <c r="N41" s="245"/>
      <c r="O41" s="245"/>
      <c r="P41" s="245"/>
      <c r="Q41" s="245"/>
      <c r="R41" s="245"/>
      <c r="S41" s="245"/>
      <c r="T41" s="245"/>
      <c r="U41" s="245"/>
      <c r="V41" s="245"/>
      <c r="W41" s="245"/>
      <c r="X41" s="246"/>
      <c r="Y41" s="246"/>
      <c r="Z41" s="246"/>
    </row>
    <row r="42" spans="1:28" ht="6.75" customHeight="1" x14ac:dyDescent="0.25">
      <c r="A42" s="258"/>
      <c r="B42" s="271"/>
      <c r="C42" s="271"/>
      <c r="D42" s="271"/>
      <c r="E42" s="244"/>
      <c r="F42" s="244"/>
      <c r="G42" s="244"/>
      <c r="H42" s="245"/>
      <c r="I42" s="245"/>
      <c r="J42" s="245"/>
      <c r="K42" s="245"/>
      <c r="L42" s="245"/>
      <c r="M42" s="245"/>
      <c r="N42" s="245"/>
      <c r="O42" s="245"/>
      <c r="P42" s="245"/>
      <c r="Q42" s="245"/>
      <c r="R42" s="245"/>
      <c r="S42" s="245"/>
      <c r="T42" s="245"/>
      <c r="U42" s="245"/>
      <c r="V42" s="245"/>
      <c r="W42" s="245"/>
      <c r="X42" s="246"/>
      <c r="Y42" s="246"/>
      <c r="Z42" s="246"/>
    </row>
    <row r="43" spans="1:28" ht="13.15" customHeight="1" x14ac:dyDescent="0.25">
      <c r="A43" s="477" t="s">
        <v>68</v>
      </c>
      <c r="B43" s="477"/>
      <c r="C43" s="477"/>
      <c r="D43" s="477"/>
      <c r="E43" s="477"/>
      <c r="F43" s="477"/>
      <c r="G43" s="477"/>
      <c r="H43" s="477"/>
      <c r="I43" s="477"/>
      <c r="J43" s="477"/>
      <c r="K43" s="477"/>
      <c r="L43" s="477"/>
      <c r="M43" s="477"/>
      <c r="N43" s="245"/>
      <c r="O43" s="245"/>
      <c r="P43" s="245"/>
      <c r="Q43" s="245"/>
      <c r="R43" s="245"/>
      <c r="S43" s="245"/>
      <c r="T43" s="245"/>
      <c r="U43" s="245"/>
      <c r="V43" s="245"/>
      <c r="W43" s="245"/>
      <c r="X43" s="246"/>
      <c r="Y43" s="246"/>
      <c r="Z43" s="246"/>
    </row>
    <row r="44" spans="1:28" ht="13.15" customHeight="1" x14ac:dyDescent="0.25">
      <c r="A44" s="477"/>
      <c r="B44" s="477"/>
      <c r="C44" s="477"/>
      <c r="D44" s="477"/>
      <c r="E44" s="477"/>
      <c r="F44" s="477"/>
      <c r="G44" s="477"/>
      <c r="H44" s="477"/>
      <c r="I44" s="477"/>
      <c r="J44" s="477"/>
      <c r="K44" s="477"/>
      <c r="L44" s="477"/>
      <c r="M44" s="477"/>
      <c r="N44" s="245"/>
      <c r="O44" s="245"/>
      <c r="P44" s="245"/>
      <c r="Q44" s="245"/>
      <c r="R44" s="245"/>
      <c r="S44" s="245"/>
      <c r="T44" s="245"/>
      <c r="U44" s="245"/>
      <c r="V44" s="245"/>
      <c r="W44" s="245"/>
      <c r="X44" s="246"/>
      <c r="Y44" s="246"/>
      <c r="Z44" s="246"/>
    </row>
    <row r="45" spans="1:28" ht="7.5" customHeight="1" thickBot="1" x14ac:dyDescent="0.3">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6"/>
      <c r="Y45" s="246"/>
      <c r="Z45" s="246"/>
    </row>
    <row r="46" spans="1:28" ht="15" customHeight="1" x14ac:dyDescent="0.25">
      <c r="A46" s="515" t="s">
        <v>3</v>
      </c>
      <c r="B46" s="519" t="s">
        <v>88</v>
      </c>
      <c r="C46" s="519" t="s">
        <v>94</v>
      </c>
      <c r="D46" s="443" t="s">
        <v>95</v>
      </c>
      <c r="E46" s="605" t="s">
        <v>4</v>
      </c>
      <c r="F46" s="606"/>
      <c r="G46" s="606"/>
      <c r="H46" s="606"/>
      <c r="I46" s="606"/>
      <c r="J46" s="606"/>
      <c r="K46" s="606"/>
      <c r="L46" s="606"/>
      <c r="M46" s="606"/>
      <c r="N46" s="607"/>
      <c r="O46" s="529" t="s">
        <v>69</v>
      </c>
      <c r="P46" s="529" t="s">
        <v>70</v>
      </c>
      <c r="Q46" s="443" t="s">
        <v>372</v>
      </c>
      <c r="R46" s="443" t="s">
        <v>346</v>
      </c>
      <c r="S46" s="443" t="s">
        <v>154</v>
      </c>
      <c r="T46" s="499" t="s">
        <v>97</v>
      </c>
      <c r="U46" s="590" t="s">
        <v>92</v>
      </c>
      <c r="V46" s="245"/>
      <c r="W46" s="245"/>
      <c r="X46" s="246"/>
      <c r="Y46" s="246"/>
      <c r="Z46" s="246"/>
    </row>
    <row r="47" spans="1:28" ht="15.75" thickBot="1" x14ac:dyDescent="0.3">
      <c r="A47" s="516"/>
      <c r="B47" s="522"/>
      <c r="C47" s="522"/>
      <c r="D47" s="447"/>
      <c r="E47" s="608"/>
      <c r="F47" s="609"/>
      <c r="G47" s="609"/>
      <c r="H47" s="609"/>
      <c r="I47" s="609"/>
      <c r="J47" s="609"/>
      <c r="K47" s="609"/>
      <c r="L47" s="609"/>
      <c r="M47" s="609"/>
      <c r="N47" s="610"/>
      <c r="O47" s="444"/>
      <c r="P47" s="444"/>
      <c r="Q47" s="444"/>
      <c r="R47" s="444"/>
      <c r="S47" s="444"/>
      <c r="T47" s="500"/>
      <c r="U47" s="591"/>
      <c r="V47" s="245"/>
      <c r="W47" s="245"/>
      <c r="X47" s="246"/>
      <c r="Y47" s="246"/>
      <c r="Z47" s="246"/>
    </row>
    <row r="48" spans="1:28" x14ac:dyDescent="0.25">
      <c r="A48" s="259">
        <v>1</v>
      </c>
      <c r="B48" s="52"/>
      <c r="C48" s="201" t="str">
        <f>IFERROR(VLOOKUP(B48,Deelnemersoverzicht!B$7:C$21,2,0),"")</f>
        <v/>
      </c>
      <c r="D48" s="202">
        <f>IF($Q$7="Art. 25 AGVV",IFERROR(VLOOKUP(C48,Data!A$8:E$11,5,0),0),0%)</f>
        <v>0</v>
      </c>
      <c r="E48" s="575"/>
      <c r="F48" s="576"/>
      <c r="G48" s="576"/>
      <c r="H48" s="576"/>
      <c r="I48" s="576"/>
      <c r="J48" s="576"/>
      <c r="K48" s="576"/>
      <c r="L48" s="576"/>
      <c r="M48" s="576"/>
      <c r="N48" s="577"/>
      <c r="O48" s="53"/>
      <c r="P48" s="43"/>
      <c r="Q48" s="220"/>
      <c r="R48" s="260">
        <f>IF($Q$7="Art. 25 AGVV",IFERROR(VLOOKUP(Q48,Data!A$1:B$5,2,0),0),50%)</f>
        <v>0</v>
      </c>
      <c r="S48" s="43"/>
      <c r="T48" s="231">
        <f>O48*P48*R48</f>
        <v>0</v>
      </c>
      <c r="U48" s="238">
        <f>IF(AND($Q$7="Art. 25 AGVV",$S$9&gt;0%,C48="Klein",Q48="Industriële ontwikkeling"),V48*0.8,IF(AND($Q$7="Art. 25 AGVV",Q48="Fundamenteel onderzoek"),V48,T48+(D48*(O48*P48))+($S$9*V48)))</f>
        <v>0</v>
      </c>
      <c r="V48" s="230">
        <f>O48*P48</f>
        <v>0</v>
      </c>
      <c r="W48" s="230"/>
      <c r="X48" s="246"/>
      <c r="Y48" s="246"/>
      <c r="Z48" s="246"/>
    </row>
    <row r="49" spans="1:26" x14ac:dyDescent="0.25">
      <c r="A49" s="259">
        <v>2</v>
      </c>
      <c r="B49" s="39"/>
      <c r="C49" s="201" t="str">
        <f>IFERROR(VLOOKUP(B49,Deelnemersoverzicht!B$7:C$21,2,0),"")</f>
        <v/>
      </c>
      <c r="D49" s="202">
        <f>IF($Q$7="Art. 25 AGVV",IFERROR(VLOOKUP(C49,Data!A$8:E$11,5,0),0),0%)</f>
        <v>0</v>
      </c>
      <c r="E49" s="472"/>
      <c r="F49" s="473"/>
      <c r="G49" s="473"/>
      <c r="H49" s="473"/>
      <c r="I49" s="473"/>
      <c r="J49" s="473"/>
      <c r="K49" s="473"/>
      <c r="L49" s="473"/>
      <c r="M49" s="473"/>
      <c r="N49" s="474"/>
      <c r="O49" s="8"/>
      <c r="P49" s="9"/>
      <c r="Q49" s="220"/>
      <c r="R49" s="260">
        <f>IF($Q$7="Art. 25 AGVV",IFERROR(VLOOKUP(Q49,Data!A$1:B$5,2,0),0),50%)</f>
        <v>0</v>
      </c>
      <c r="S49" s="9"/>
      <c r="T49" s="231">
        <f t="shared" ref="T49:T67" si="6">O49*P49*R49</f>
        <v>0</v>
      </c>
      <c r="U49" s="239">
        <f t="shared" ref="U49:U67" si="7">IF(AND($Q$7="Art. 25 AGVV",$S$9&gt;0%,C49="Klein",Q49="Industriële ontwikkeling"),V49*0.8,IF(AND($Q$7="Art. 25 AGVV",Q49="Fundamenteel onderzoek"),V49,T49+(D49*(O49*P49))+($S$9*V49)))</f>
        <v>0</v>
      </c>
      <c r="V49" s="230">
        <f t="shared" ref="V49:V67" si="8">O49*P49</f>
        <v>0</v>
      </c>
      <c r="W49" s="230"/>
      <c r="X49" s="246"/>
      <c r="Y49" s="246"/>
      <c r="Z49" s="246"/>
    </row>
    <row r="50" spans="1:26" x14ac:dyDescent="0.25">
      <c r="A50" s="259">
        <v>3</v>
      </c>
      <c r="B50" s="39"/>
      <c r="C50" s="201" t="str">
        <f>IFERROR(VLOOKUP(B50,Deelnemersoverzicht!B$7:C$21,2,0),"")</f>
        <v/>
      </c>
      <c r="D50" s="202">
        <f>IF($Q$7="Art. 25 AGVV",IFERROR(VLOOKUP(C50,Data!A$8:E$11,5,0),0),0%)</f>
        <v>0</v>
      </c>
      <c r="E50" s="472"/>
      <c r="F50" s="473"/>
      <c r="G50" s="473"/>
      <c r="H50" s="473"/>
      <c r="I50" s="473"/>
      <c r="J50" s="473"/>
      <c r="K50" s="473"/>
      <c r="L50" s="473"/>
      <c r="M50" s="473"/>
      <c r="N50" s="474"/>
      <c r="O50" s="8"/>
      <c r="P50" s="9"/>
      <c r="Q50" s="220"/>
      <c r="R50" s="260">
        <f>IF($Q$7="Art. 25 AGVV",IFERROR(VLOOKUP(Q50,Data!A$1:B$5,2,0),0),50%)</f>
        <v>0</v>
      </c>
      <c r="S50" s="9"/>
      <c r="T50" s="231">
        <f t="shared" si="6"/>
        <v>0</v>
      </c>
      <c r="U50" s="239">
        <f t="shared" si="7"/>
        <v>0</v>
      </c>
      <c r="V50" s="230">
        <f t="shared" si="8"/>
        <v>0</v>
      </c>
      <c r="W50" s="230"/>
      <c r="X50" s="246"/>
      <c r="Y50" s="246"/>
      <c r="Z50" s="246"/>
    </row>
    <row r="51" spans="1:26" x14ac:dyDescent="0.25">
      <c r="A51" s="259">
        <v>4</v>
      </c>
      <c r="B51" s="39"/>
      <c r="C51" s="201" t="str">
        <f>IFERROR(VLOOKUP(B51,Deelnemersoverzicht!B$7:C$21,2,0),"")</f>
        <v/>
      </c>
      <c r="D51" s="202">
        <f>IF($Q$7="Art. 25 AGVV",IFERROR(VLOOKUP(C51,Data!A$8:E$11,5,0),0),0%)</f>
        <v>0</v>
      </c>
      <c r="E51" s="472"/>
      <c r="F51" s="473"/>
      <c r="G51" s="473"/>
      <c r="H51" s="473"/>
      <c r="I51" s="473"/>
      <c r="J51" s="473"/>
      <c r="K51" s="473"/>
      <c r="L51" s="473"/>
      <c r="M51" s="473"/>
      <c r="N51" s="474"/>
      <c r="O51" s="8"/>
      <c r="P51" s="9"/>
      <c r="Q51" s="220"/>
      <c r="R51" s="260">
        <f>IF($Q$7="Art. 25 AGVV",IFERROR(VLOOKUP(Q51,Data!A$1:B$5,2,0),0),50%)</f>
        <v>0</v>
      </c>
      <c r="S51" s="9"/>
      <c r="T51" s="231">
        <f t="shared" si="6"/>
        <v>0</v>
      </c>
      <c r="U51" s="239">
        <f t="shared" si="7"/>
        <v>0</v>
      </c>
      <c r="V51" s="230">
        <f t="shared" si="8"/>
        <v>0</v>
      </c>
      <c r="W51" s="230"/>
      <c r="X51" s="246"/>
      <c r="Y51" s="246"/>
      <c r="Z51" s="246"/>
    </row>
    <row r="52" spans="1:26" x14ac:dyDescent="0.25">
      <c r="A52" s="259">
        <v>5</v>
      </c>
      <c r="B52" s="39"/>
      <c r="C52" s="201" t="str">
        <f>IFERROR(VLOOKUP(B52,Deelnemersoverzicht!B$7:C$21,2,0),"")</f>
        <v/>
      </c>
      <c r="D52" s="202">
        <f>IF($Q$7="Art. 25 AGVV",IFERROR(VLOOKUP(C52,Data!A$8:E$11,5,0),0),0%)</f>
        <v>0</v>
      </c>
      <c r="E52" s="472"/>
      <c r="F52" s="473"/>
      <c r="G52" s="473"/>
      <c r="H52" s="473"/>
      <c r="I52" s="473"/>
      <c r="J52" s="473"/>
      <c r="K52" s="473"/>
      <c r="L52" s="473"/>
      <c r="M52" s="473"/>
      <c r="N52" s="474"/>
      <c r="O52" s="8"/>
      <c r="P52" s="9"/>
      <c r="Q52" s="220"/>
      <c r="R52" s="260">
        <f>IF($Q$7="Art. 25 AGVV",IFERROR(VLOOKUP(Q52,Data!A$1:B$5,2,0),0),50%)</f>
        <v>0</v>
      </c>
      <c r="S52" s="9"/>
      <c r="T52" s="231">
        <f t="shared" si="6"/>
        <v>0</v>
      </c>
      <c r="U52" s="239">
        <f t="shared" si="7"/>
        <v>0</v>
      </c>
      <c r="V52" s="230">
        <f t="shared" si="8"/>
        <v>0</v>
      </c>
      <c r="W52" s="230"/>
      <c r="X52" s="246"/>
      <c r="Y52" s="246"/>
      <c r="Z52" s="246"/>
    </row>
    <row r="53" spans="1:26" x14ac:dyDescent="0.25">
      <c r="A53" s="259">
        <v>6</v>
      </c>
      <c r="B53" s="39"/>
      <c r="C53" s="201" t="str">
        <f>IFERROR(VLOOKUP(B53,Deelnemersoverzicht!B$7:C$21,2,0),"")</f>
        <v/>
      </c>
      <c r="D53" s="202">
        <f>IF($Q$7="Art. 25 AGVV",IFERROR(VLOOKUP(C53,Data!A$8:E$11,5,0),0),0%)</f>
        <v>0</v>
      </c>
      <c r="E53" s="472"/>
      <c r="F53" s="473"/>
      <c r="G53" s="473"/>
      <c r="H53" s="473"/>
      <c r="I53" s="473"/>
      <c r="J53" s="473"/>
      <c r="K53" s="473"/>
      <c r="L53" s="473"/>
      <c r="M53" s="473"/>
      <c r="N53" s="474"/>
      <c r="O53" s="8"/>
      <c r="P53" s="9"/>
      <c r="Q53" s="220"/>
      <c r="R53" s="260">
        <f>IF($Q$7="Art. 25 AGVV",IFERROR(VLOOKUP(Q53,Data!A$1:B$5,2,0),0),50%)</f>
        <v>0</v>
      </c>
      <c r="S53" s="9"/>
      <c r="T53" s="231">
        <f t="shared" si="6"/>
        <v>0</v>
      </c>
      <c r="U53" s="239">
        <f t="shared" si="7"/>
        <v>0</v>
      </c>
      <c r="V53" s="230">
        <f t="shared" si="8"/>
        <v>0</v>
      </c>
      <c r="W53" s="230"/>
      <c r="X53" s="246"/>
      <c r="Y53" s="246"/>
      <c r="Z53" s="246"/>
    </row>
    <row r="54" spans="1:26" x14ac:dyDescent="0.25">
      <c r="A54" s="259">
        <v>7</v>
      </c>
      <c r="B54" s="39"/>
      <c r="C54" s="201" t="str">
        <f>IFERROR(VLOOKUP(B54,Deelnemersoverzicht!B$7:C$21,2,0),"")</f>
        <v/>
      </c>
      <c r="D54" s="202">
        <f>IF($Q$7="Art. 25 AGVV",IFERROR(VLOOKUP(C54,Data!A$8:E$11,5,0),0),0%)</f>
        <v>0</v>
      </c>
      <c r="E54" s="472"/>
      <c r="F54" s="473"/>
      <c r="G54" s="473"/>
      <c r="H54" s="473"/>
      <c r="I54" s="473"/>
      <c r="J54" s="473"/>
      <c r="K54" s="473"/>
      <c r="L54" s="473"/>
      <c r="M54" s="473"/>
      <c r="N54" s="474"/>
      <c r="O54" s="8"/>
      <c r="P54" s="9"/>
      <c r="Q54" s="220"/>
      <c r="R54" s="260">
        <f>IF($Q$7="Art. 25 AGVV",IFERROR(VLOOKUP(Q54,Data!A$1:B$5,2,0),0),50%)</f>
        <v>0</v>
      </c>
      <c r="S54" s="9"/>
      <c r="T54" s="231">
        <f t="shared" si="6"/>
        <v>0</v>
      </c>
      <c r="U54" s="239">
        <f t="shared" si="7"/>
        <v>0</v>
      </c>
      <c r="V54" s="230">
        <f t="shared" si="8"/>
        <v>0</v>
      </c>
      <c r="W54" s="230"/>
      <c r="X54" s="246"/>
      <c r="Y54" s="246"/>
      <c r="Z54" s="246"/>
    </row>
    <row r="55" spans="1:26" x14ac:dyDescent="0.25">
      <c r="A55" s="259">
        <v>8</v>
      </c>
      <c r="B55" s="39"/>
      <c r="C55" s="201" t="str">
        <f>IFERROR(VLOOKUP(B55,Deelnemersoverzicht!B$7:C$21,2,0),"")</f>
        <v/>
      </c>
      <c r="D55" s="202">
        <f>IF($Q$7="Art. 25 AGVV",IFERROR(VLOOKUP(C55,Data!A$8:E$11,5,0),0),0%)</f>
        <v>0</v>
      </c>
      <c r="E55" s="472"/>
      <c r="F55" s="473"/>
      <c r="G55" s="473"/>
      <c r="H55" s="473"/>
      <c r="I55" s="473"/>
      <c r="J55" s="473"/>
      <c r="K55" s="473"/>
      <c r="L55" s="473"/>
      <c r="M55" s="473"/>
      <c r="N55" s="474"/>
      <c r="O55" s="8"/>
      <c r="P55" s="9"/>
      <c r="Q55" s="220"/>
      <c r="R55" s="260">
        <f>IF($Q$7="Art. 25 AGVV",IFERROR(VLOOKUP(Q55,Data!A$1:B$5,2,0),0),50%)</f>
        <v>0</v>
      </c>
      <c r="S55" s="9"/>
      <c r="T55" s="231">
        <f t="shared" si="6"/>
        <v>0</v>
      </c>
      <c r="U55" s="239">
        <f t="shared" si="7"/>
        <v>0</v>
      </c>
      <c r="V55" s="230">
        <f t="shared" si="8"/>
        <v>0</v>
      </c>
      <c r="W55" s="230"/>
      <c r="X55" s="246"/>
      <c r="Y55" s="246"/>
      <c r="Z55" s="246"/>
    </row>
    <row r="56" spans="1:26" x14ac:dyDescent="0.25">
      <c r="A56" s="259">
        <v>9</v>
      </c>
      <c r="B56" s="39"/>
      <c r="C56" s="201" t="str">
        <f>IFERROR(VLOOKUP(B56,Deelnemersoverzicht!B$7:C$21,2,0),"")</f>
        <v/>
      </c>
      <c r="D56" s="202">
        <f>IF($Q$7="Art. 25 AGVV",IFERROR(VLOOKUP(C56,Data!A$8:E$11,5,0),0),0%)</f>
        <v>0</v>
      </c>
      <c r="E56" s="472"/>
      <c r="F56" s="473"/>
      <c r="G56" s="473"/>
      <c r="H56" s="473"/>
      <c r="I56" s="473"/>
      <c r="J56" s="473"/>
      <c r="K56" s="473"/>
      <c r="L56" s="473"/>
      <c r="M56" s="473"/>
      <c r="N56" s="474"/>
      <c r="O56" s="8"/>
      <c r="P56" s="9"/>
      <c r="Q56" s="220"/>
      <c r="R56" s="260">
        <f>IF($Q$7="Art. 25 AGVV",IFERROR(VLOOKUP(Q56,Data!A$1:B$5,2,0),0),50%)</f>
        <v>0</v>
      </c>
      <c r="S56" s="9"/>
      <c r="T56" s="231">
        <f t="shared" si="6"/>
        <v>0</v>
      </c>
      <c r="U56" s="239">
        <f t="shared" si="7"/>
        <v>0</v>
      </c>
      <c r="V56" s="230">
        <f t="shared" si="8"/>
        <v>0</v>
      </c>
      <c r="W56" s="230"/>
      <c r="X56" s="246"/>
      <c r="Y56" s="246"/>
      <c r="Z56" s="246"/>
    </row>
    <row r="57" spans="1:26" x14ac:dyDescent="0.25">
      <c r="A57" s="259">
        <v>10</v>
      </c>
      <c r="B57" s="39"/>
      <c r="C57" s="201" t="str">
        <f>IFERROR(VLOOKUP(B57,Deelnemersoverzicht!B$7:C$21,2,0),"")</f>
        <v/>
      </c>
      <c r="D57" s="202">
        <f>IF($Q$7="Art. 25 AGVV",IFERROR(VLOOKUP(C57,Data!A$8:E$11,5,0),0),0%)</f>
        <v>0</v>
      </c>
      <c r="E57" s="472"/>
      <c r="F57" s="473"/>
      <c r="G57" s="473"/>
      <c r="H57" s="473"/>
      <c r="I57" s="473"/>
      <c r="J57" s="473"/>
      <c r="K57" s="473"/>
      <c r="L57" s="473"/>
      <c r="M57" s="473"/>
      <c r="N57" s="474"/>
      <c r="O57" s="8"/>
      <c r="P57" s="9"/>
      <c r="Q57" s="220"/>
      <c r="R57" s="260">
        <f>IF($Q$7="Art. 25 AGVV",IFERROR(VLOOKUP(Q57,Data!A$1:B$5,2,0),0),50%)</f>
        <v>0</v>
      </c>
      <c r="S57" s="9"/>
      <c r="T57" s="231">
        <f t="shared" si="6"/>
        <v>0</v>
      </c>
      <c r="U57" s="239">
        <f t="shared" si="7"/>
        <v>0</v>
      </c>
      <c r="V57" s="230">
        <f t="shared" si="8"/>
        <v>0</v>
      </c>
      <c r="W57" s="230"/>
      <c r="X57" s="246"/>
      <c r="Y57" s="246"/>
      <c r="Z57" s="246"/>
    </row>
    <row r="58" spans="1:26" x14ac:dyDescent="0.25">
      <c r="A58" s="259">
        <v>11</v>
      </c>
      <c r="B58" s="39"/>
      <c r="C58" s="201" t="str">
        <f>IFERROR(VLOOKUP(B58,Deelnemersoverzicht!B$7:C$21,2,0),"")</f>
        <v/>
      </c>
      <c r="D58" s="202">
        <f>IF($Q$7="Art. 25 AGVV",IFERROR(VLOOKUP(C58,Data!A$8:E$11,5,0),0),0%)</f>
        <v>0</v>
      </c>
      <c r="E58" s="472"/>
      <c r="F58" s="473"/>
      <c r="G58" s="473"/>
      <c r="H58" s="473"/>
      <c r="I58" s="473"/>
      <c r="J58" s="473"/>
      <c r="K58" s="473"/>
      <c r="L58" s="473"/>
      <c r="M58" s="473"/>
      <c r="N58" s="474"/>
      <c r="O58" s="8"/>
      <c r="P58" s="9"/>
      <c r="Q58" s="220"/>
      <c r="R58" s="260">
        <f>IF($Q$7="Art. 25 AGVV",IFERROR(VLOOKUP(Q58,Data!A$1:B$5,2,0),0),50%)</f>
        <v>0</v>
      </c>
      <c r="S58" s="9"/>
      <c r="T58" s="231">
        <f t="shared" si="6"/>
        <v>0</v>
      </c>
      <c r="U58" s="239">
        <f t="shared" si="7"/>
        <v>0</v>
      </c>
      <c r="V58" s="230">
        <f t="shared" si="8"/>
        <v>0</v>
      </c>
      <c r="W58" s="230"/>
      <c r="X58" s="246"/>
      <c r="Y58" s="246"/>
      <c r="Z58" s="246"/>
    </row>
    <row r="59" spans="1:26" x14ac:dyDescent="0.25">
      <c r="A59" s="259">
        <v>12</v>
      </c>
      <c r="B59" s="39"/>
      <c r="C59" s="201" t="str">
        <f>IFERROR(VLOOKUP(B59,Deelnemersoverzicht!B$7:C$21,2,0),"")</f>
        <v/>
      </c>
      <c r="D59" s="202">
        <f>IF($Q$7="Art. 25 AGVV",IFERROR(VLOOKUP(C59,Data!A$8:E$11,5,0),0),0%)</f>
        <v>0</v>
      </c>
      <c r="E59" s="472"/>
      <c r="F59" s="473"/>
      <c r="G59" s="473"/>
      <c r="H59" s="473"/>
      <c r="I59" s="473"/>
      <c r="J59" s="473"/>
      <c r="K59" s="473"/>
      <c r="L59" s="473"/>
      <c r="M59" s="473"/>
      <c r="N59" s="474"/>
      <c r="O59" s="8"/>
      <c r="P59" s="9"/>
      <c r="Q59" s="220"/>
      <c r="R59" s="260">
        <f>IF($Q$7="Art. 25 AGVV",IFERROR(VLOOKUP(Q59,Data!A$1:B$5,2,0),0),50%)</f>
        <v>0</v>
      </c>
      <c r="S59" s="9"/>
      <c r="T59" s="231">
        <f t="shared" si="6"/>
        <v>0</v>
      </c>
      <c r="U59" s="239">
        <f t="shared" si="7"/>
        <v>0</v>
      </c>
      <c r="V59" s="230">
        <f t="shared" si="8"/>
        <v>0</v>
      </c>
      <c r="W59" s="230"/>
      <c r="X59" s="246"/>
      <c r="Y59" s="246"/>
      <c r="Z59" s="246"/>
    </row>
    <row r="60" spans="1:26" x14ac:dyDescent="0.25">
      <c r="A60" s="259">
        <v>13</v>
      </c>
      <c r="B60" s="39"/>
      <c r="C60" s="201" t="str">
        <f>IFERROR(VLOOKUP(B60,Deelnemersoverzicht!B$7:C$21,2,0),"")</f>
        <v/>
      </c>
      <c r="D60" s="202">
        <f>IF($Q$7="Art. 25 AGVV",IFERROR(VLOOKUP(C60,Data!A$8:E$11,5,0),0),0%)</f>
        <v>0</v>
      </c>
      <c r="E60" s="472"/>
      <c r="F60" s="473"/>
      <c r="G60" s="473"/>
      <c r="H60" s="473"/>
      <c r="I60" s="473"/>
      <c r="J60" s="473"/>
      <c r="K60" s="473"/>
      <c r="L60" s="473"/>
      <c r="M60" s="473"/>
      <c r="N60" s="474"/>
      <c r="O60" s="8"/>
      <c r="P60" s="9"/>
      <c r="Q60" s="220"/>
      <c r="R60" s="260">
        <f>IF($Q$7="Art. 25 AGVV",IFERROR(VLOOKUP(Q60,Data!A$1:B$5,2,0),0),50%)</f>
        <v>0</v>
      </c>
      <c r="S60" s="9"/>
      <c r="T60" s="231">
        <f t="shared" si="6"/>
        <v>0</v>
      </c>
      <c r="U60" s="239">
        <f t="shared" si="7"/>
        <v>0</v>
      </c>
      <c r="V60" s="230">
        <f t="shared" si="8"/>
        <v>0</v>
      </c>
      <c r="W60" s="230"/>
      <c r="X60" s="246"/>
      <c r="Y60" s="246"/>
      <c r="Z60" s="246"/>
    </row>
    <row r="61" spans="1:26" x14ac:dyDescent="0.25">
      <c r="A61" s="259">
        <v>14</v>
      </c>
      <c r="B61" s="39"/>
      <c r="C61" s="201" t="str">
        <f>IFERROR(VLOOKUP(B61,Deelnemersoverzicht!B$7:C$21,2,0),"")</f>
        <v/>
      </c>
      <c r="D61" s="202">
        <f>IF($Q$7="Art. 25 AGVV",IFERROR(VLOOKUP(C61,Data!A$8:E$11,5,0),0),0%)</f>
        <v>0</v>
      </c>
      <c r="E61" s="472"/>
      <c r="F61" s="473"/>
      <c r="G61" s="473"/>
      <c r="H61" s="473"/>
      <c r="I61" s="473"/>
      <c r="J61" s="473"/>
      <c r="K61" s="473"/>
      <c r="L61" s="473"/>
      <c r="M61" s="473"/>
      <c r="N61" s="474"/>
      <c r="O61" s="8"/>
      <c r="P61" s="9"/>
      <c r="Q61" s="220"/>
      <c r="R61" s="260">
        <f>IF($Q$7="Art. 25 AGVV",IFERROR(VLOOKUP(Q61,Data!A$1:B$5,2,0),0),50%)</f>
        <v>0</v>
      </c>
      <c r="S61" s="9"/>
      <c r="T61" s="231">
        <f t="shared" si="6"/>
        <v>0</v>
      </c>
      <c r="U61" s="239">
        <f t="shared" si="7"/>
        <v>0</v>
      </c>
      <c r="V61" s="230">
        <f t="shared" si="8"/>
        <v>0</v>
      </c>
      <c r="W61" s="230"/>
      <c r="X61" s="246"/>
      <c r="Y61" s="246"/>
      <c r="Z61" s="246"/>
    </row>
    <row r="62" spans="1:26" x14ac:dyDescent="0.25">
      <c r="A62" s="259">
        <v>15</v>
      </c>
      <c r="B62" s="39"/>
      <c r="C62" s="201" t="str">
        <f>IFERROR(VLOOKUP(B62,Deelnemersoverzicht!B$7:C$21,2,0),"")</f>
        <v/>
      </c>
      <c r="D62" s="202">
        <f>IF($Q$7="Art. 25 AGVV",IFERROR(VLOOKUP(C62,Data!A$8:E$11,5,0),0),0%)</f>
        <v>0</v>
      </c>
      <c r="E62" s="472"/>
      <c r="F62" s="473"/>
      <c r="G62" s="473"/>
      <c r="H62" s="473"/>
      <c r="I62" s="473"/>
      <c r="J62" s="473"/>
      <c r="K62" s="473"/>
      <c r="L62" s="473"/>
      <c r="M62" s="473"/>
      <c r="N62" s="474"/>
      <c r="O62" s="8"/>
      <c r="P62" s="9"/>
      <c r="Q62" s="220"/>
      <c r="R62" s="260">
        <f>IF($Q$7="Art. 25 AGVV",IFERROR(VLOOKUP(Q62,Data!A$1:B$5,2,0),0),50%)</f>
        <v>0</v>
      </c>
      <c r="S62" s="9"/>
      <c r="T62" s="231">
        <f t="shared" si="6"/>
        <v>0</v>
      </c>
      <c r="U62" s="239">
        <f t="shared" si="7"/>
        <v>0</v>
      </c>
      <c r="V62" s="230">
        <f t="shared" si="8"/>
        <v>0</v>
      </c>
      <c r="W62" s="230"/>
      <c r="X62" s="246"/>
      <c r="Y62" s="246"/>
      <c r="Z62" s="246"/>
    </row>
    <row r="63" spans="1:26" x14ac:dyDescent="0.25">
      <c r="A63" s="259">
        <v>16</v>
      </c>
      <c r="B63" s="39"/>
      <c r="C63" s="201" t="str">
        <f>IFERROR(VLOOKUP(B63,Deelnemersoverzicht!B$7:C$21,2,0),"")</f>
        <v/>
      </c>
      <c r="D63" s="202">
        <f>IF($Q$7="Art. 25 AGVV",IFERROR(VLOOKUP(C63,Data!A$8:E$11,5,0),0),0%)</f>
        <v>0</v>
      </c>
      <c r="E63" s="472"/>
      <c r="F63" s="473"/>
      <c r="G63" s="473"/>
      <c r="H63" s="473"/>
      <c r="I63" s="473"/>
      <c r="J63" s="473"/>
      <c r="K63" s="473"/>
      <c r="L63" s="473"/>
      <c r="M63" s="473"/>
      <c r="N63" s="474"/>
      <c r="O63" s="8"/>
      <c r="P63" s="9"/>
      <c r="Q63" s="220"/>
      <c r="R63" s="260">
        <f>IF($Q$7="Art. 25 AGVV",IFERROR(VLOOKUP(Q63,Data!A$1:B$5,2,0),0),50%)</f>
        <v>0</v>
      </c>
      <c r="S63" s="9"/>
      <c r="T63" s="231">
        <f t="shared" si="6"/>
        <v>0</v>
      </c>
      <c r="U63" s="239">
        <f t="shared" si="7"/>
        <v>0</v>
      </c>
      <c r="V63" s="230">
        <f t="shared" si="8"/>
        <v>0</v>
      </c>
      <c r="W63" s="230"/>
      <c r="X63" s="246"/>
      <c r="Y63" s="246"/>
      <c r="Z63" s="246"/>
    </row>
    <row r="64" spans="1:26" x14ac:dyDescent="0.25">
      <c r="A64" s="259">
        <v>17</v>
      </c>
      <c r="B64" s="39"/>
      <c r="C64" s="201" t="str">
        <f>IFERROR(VLOOKUP(B64,Deelnemersoverzicht!B$7:C$21,2,0),"")</f>
        <v/>
      </c>
      <c r="D64" s="202">
        <f>IF($Q$7="Art. 25 AGVV",IFERROR(VLOOKUP(C64,Data!A$8:E$11,5,0),0),0%)</f>
        <v>0</v>
      </c>
      <c r="E64" s="472"/>
      <c r="F64" s="473"/>
      <c r="G64" s="473"/>
      <c r="H64" s="473"/>
      <c r="I64" s="473"/>
      <c r="J64" s="473"/>
      <c r="K64" s="473"/>
      <c r="L64" s="473"/>
      <c r="M64" s="473"/>
      <c r="N64" s="474"/>
      <c r="O64" s="8"/>
      <c r="P64" s="9"/>
      <c r="Q64" s="220"/>
      <c r="R64" s="260">
        <f>IF($Q$7="Art. 25 AGVV",IFERROR(VLOOKUP(Q64,Data!A$1:B$5,2,0),0),50%)</f>
        <v>0</v>
      </c>
      <c r="S64" s="9"/>
      <c r="T64" s="231">
        <f t="shared" si="6"/>
        <v>0</v>
      </c>
      <c r="U64" s="239">
        <f t="shared" si="7"/>
        <v>0</v>
      </c>
      <c r="V64" s="230">
        <f t="shared" si="8"/>
        <v>0</v>
      </c>
      <c r="W64" s="230"/>
      <c r="X64" s="246"/>
      <c r="Y64" s="246"/>
      <c r="Z64" s="246"/>
    </row>
    <row r="65" spans="1:26" x14ac:dyDescent="0.25">
      <c r="A65" s="259">
        <v>18</v>
      </c>
      <c r="B65" s="39"/>
      <c r="C65" s="201" t="str">
        <f>IFERROR(VLOOKUP(B65,Deelnemersoverzicht!B$7:C$21,2,0),"")</f>
        <v/>
      </c>
      <c r="D65" s="202">
        <f>IF($Q$7="Art. 25 AGVV",IFERROR(VLOOKUP(C65,Data!A$8:E$11,5,0),0),0%)</f>
        <v>0</v>
      </c>
      <c r="E65" s="472"/>
      <c r="F65" s="473"/>
      <c r="G65" s="473"/>
      <c r="H65" s="473"/>
      <c r="I65" s="473"/>
      <c r="J65" s="473"/>
      <c r="K65" s="473"/>
      <c r="L65" s="473"/>
      <c r="M65" s="473"/>
      <c r="N65" s="474"/>
      <c r="O65" s="8"/>
      <c r="P65" s="9"/>
      <c r="Q65" s="220"/>
      <c r="R65" s="260">
        <f>IF($Q$7="Art. 25 AGVV",IFERROR(VLOOKUP(Q65,Data!A$1:B$5,2,0),0),50%)</f>
        <v>0</v>
      </c>
      <c r="S65" s="9"/>
      <c r="T65" s="231">
        <f t="shared" si="6"/>
        <v>0</v>
      </c>
      <c r="U65" s="239">
        <f t="shared" si="7"/>
        <v>0</v>
      </c>
      <c r="V65" s="230">
        <f t="shared" si="8"/>
        <v>0</v>
      </c>
      <c r="W65" s="230"/>
      <c r="X65" s="246"/>
      <c r="Y65" s="246"/>
      <c r="Z65" s="246"/>
    </row>
    <row r="66" spans="1:26" x14ac:dyDescent="0.25">
      <c r="A66" s="259">
        <v>19</v>
      </c>
      <c r="B66" s="39"/>
      <c r="C66" s="201" t="str">
        <f>IFERROR(VLOOKUP(B66,Deelnemersoverzicht!B$7:C$21,2,0),"")</f>
        <v/>
      </c>
      <c r="D66" s="202">
        <f>IF($Q$7="Art. 25 AGVV",IFERROR(VLOOKUP(C66,Data!A$8:E$11,5,0),0),0%)</f>
        <v>0</v>
      </c>
      <c r="E66" s="472"/>
      <c r="F66" s="473"/>
      <c r="G66" s="473"/>
      <c r="H66" s="473"/>
      <c r="I66" s="473"/>
      <c r="J66" s="473"/>
      <c r="K66" s="473"/>
      <c r="L66" s="473"/>
      <c r="M66" s="473"/>
      <c r="N66" s="474"/>
      <c r="O66" s="8"/>
      <c r="P66" s="9"/>
      <c r="Q66" s="220"/>
      <c r="R66" s="260">
        <f>IF($Q$7="Art. 25 AGVV",IFERROR(VLOOKUP(Q66,Data!A$1:B$5,2,0),0),50%)</f>
        <v>0</v>
      </c>
      <c r="S66" s="9"/>
      <c r="T66" s="231">
        <f t="shared" si="6"/>
        <v>0</v>
      </c>
      <c r="U66" s="239">
        <f t="shared" si="7"/>
        <v>0</v>
      </c>
      <c r="V66" s="230">
        <f t="shared" si="8"/>
        <v>0</v>
      </c>
      <c r="W66" s="230"/>
      <c r="X66" s="246"/>
      <c r="Y66" s="246"/>
      <c r="Z66" s="246"/>
    </row>
    <row r="67" spans="1:26" ht="15.75" thickBot="1" x14ac:dyDescent="0.3">
      <c r="A67" s="261">
        <v>20</v>
      </c>
      <c r="B67" s="40"/>
      <c r="C67" s="201" t="str">
        <f>IFERROR(VLOOKUP(B67,Deelnemersoverzicht!B$7:C$21,2,0),"")</f>
        <v/>
      </c>
      <c r="D67" s="202">
        <f>IF($Q$7="Art. 25 AGVV",IFERROR(VLOOKUP(C67,Data!A$8:E$11,5,0),0),0%)</f>
        <v>0</v>
      </c>
      <c r="E67" s="530"/>
      <c r="F67" s="531"/>
      <c r="G67" s="531"/>
      <c r="H67" s="531"/>
      <c r="I67" s="531"/>
      <c r="J67" s="531"/>
      <c r="K67" s="531"/>
      <c r="L67" s="531"/>
      <c r="M67" s="531"/>
      <c r="N67" s="532"/>
      <c r="O67" s="50"/>
      <c r="P67" s="51"/>
      <c r="Q67" s="220"/>
      <c r="R67" s="260">
        <f>IF($Q$7="Art. 25 AGVV",IFERROR(VLOOKUP(Q67,Data!A$1:B$5,2,0),0),50%)</f>
        <v>0</v>
      </c>
      <c r="S67" s="51"/>
      <c r="T67" s="231">
        <f t="shared" si="6"/>
        <v>0</v>
      </c>
      <c r="U67" s="240">
        <f t="shared" si="7"/>
        <v>0</v>
      </c>
      <c r="V67" s="230">
        <f t="shared" si="8"/>
        <v>0</v>
      </c>
      <c r="W67" s="230"/>
      <c r="X67" s="246"/>
      <c r="Y67" s="246"/>
      <c r="Z67" s="246"/>
    </row>
    <row r="68" spans="1:26" ht="15.75" thickBot="1" x14ac:dyDescent="0.3">
      <c r="A68" s="262"/>
      <c r="B68" s="263" t="s">
        <v>10</v>
      </c>
      <c r="C68" s="272"/>
      <c r="D68" s="273"/>
      <c r="E68" s="569"/>
      <c r="F68" s="570"/>
      <c r="G68" s="570"/>
      <c r="H68" s="570"/>
      <c r="I68" s="570"/>
      <c r="J68" s="570"/>
      <c r="K68" s="570"/>
      <c r="L68" s="570"/>
      <c r="M68" s="570"/>
      <c r="N68" s="571"/>
      <c r="O68" s="263"/>
      <c r="P68" s="266"/>
      <c r="Q68" s="266"/>
      <c r="R68" s="266"/>
      <c r="S68" s="266"/>
      <c r="T68" s="237">
        <f>SUM(T48:T67)</f>
        <v>0</v>
      </c>
      <c r="U68" s="241">
        <f>SUM(U48:U67)</f>
        <v>0</v>
      </c>
      <c r="V68" s="245"/>
      <c r="W68" s="245"/>
      <c r="X68" s="246"/>
      <c r="Y68" s="246"/>
      <c r="Z68" s="246"/>
    </row>
    <row r="69" spans="1:26" x14ac:dyDescent="0.25">
      <c r="A69" s="274"/>
      <c r="B69" s="274"/>
      <c r="C69" s="275"/>
      <c r="D69" s="276"/>
      <c r="F69" s="274"/>
      <c r="G69" s="274"/>
      <c r="H69" s="245"/>
      <c r="I69" s="245"/>
      <c r="J69" s="245"/>
      <c r="K69" s="245"/>
      <c r="L69" s="245"/>
      <c r="M69" s="245"/>
      <c r="N69" s="245"/>
      <c r="O69" s="245"/>
      <c r="P69" s="245"/>
      <c r="Q69" s="245"/>
      <c r="R69" s="245"/>
      <c r="S69" s="245"/>
      <c r="T69" s="245"/>
      <c r="U69" s="245"/>
      <c r="V69" s="245"/>
      <c r="W69" s="245"/>
      <c r="X69" s="246"/>
      <c r="Y69" s="246"/>
      <c r="Z69" s="246"/>
    </row>
    <row r="70" spans="1:26" ht="12.75" customHeight="1" x14ac:dyDescent="0.25">
      <c r="A70" s="245"/>
      <c r="B70" s="245"/>
      <c r="C70" s="245"/>
      <c r="D70" s="245"/>
      <c r="E70" s="245"/>
      <c r="F70" s="245"/>
      <c r="G70" s="245"/>
      <c r="H70" s="245"/>
      <c r="I70" s="245"/>
      <c r="J70" s="245"/>
      <c r="K70" s="245"/>
      <c r="L70" s="245"/>
      <c r="M70" s="245"/>
      <c r="N70" s="245"/>
      <c r="O70" s="245"/>
      <c r="P70" s="245"/>
      <c r="Q70" s="245"/>
      <c r="R70" s="245"/>
      <c r="S70" s="245"/>
      <c r="T70" s="245"/>
      <c r="U70" s="245"/>
      <c r="V70" s="245"/>
      <c r="W70" s="245"/>
      <c r="X70" s="246"/>
      <c r="Y70" s="246"/>
      <c r="Z70" s="246"/>
    </row>
    <row r="71" spans="1:26" x14ac:dyDescent="0.25">
      <c r="A71" s="277" t="s">
        <v>71</v>
      </c>
      <c r="B71" s="253"/>
      <c r="C71" s="245"/>
      <c r="D71" s="245"/>
      <c r="E71" s="245"/>
      <c r="F71" s="245"/>
      <c r="G71" s="245"/>
      <c r="H71" s="245"/>
      <c r="I71" s="245"/>
      <c r="J71" s="245"/>
      <c r="K71" s="245"/>
      <c r="L71" s="245"/>
      <c r="M71" s="245"/>
      <c r="N71" s="245"/>
      <c r="O71" s="245"/>
      <c r="P71" s="245"/>
      <c r="Q71" s="245"/>
      <c r="R71" s="245"/>
      <c r="S71" s="245"/>
      <c r="T71" s="245"/>
      <c r="U71" s="245"/>
      <c r="V71" s="245"/>
      <c r="W71" s="245"/>
      <c r="X71" s="246"/>
      <c r="Y71" s="246"/>
      <c r="Z71" s="246"/>
    </row>
    <row r="72" spans="1:26" ht="6" customHeight="1" thickBot="1" x14ac:dyDescent="0.3">
      <c r="A72" s="253"/>
      <c r="B72" s="253"/>
      <c r="C72" s="245"/>
      <c r="D72" s="245"/>
      <c r="E72" s="245"/>
      <c r="F72" s="245"/>
      <c r="G72" s="245"/>
      <c r="H72" s="245"/>
      <c r="I72" s="245"/>
      <c r="J72" s="245"/>
      <c r="K72" s="245"/>
      <c r="L72" s="245"/>
      <c r="M72" s="245"/>
      <c r="N72" s="245"/>
      <c r="O72" s="245"/>
      <c r="P72" s="245"/>
      <c r="Q72" s="245"/>
      <c r="R72" s="245"/>
      <c r="S72" s="245"/>
      <c r="T72" s="245"/>
      <c r="U72" s="245"/>
      <c r="V72" s="245"/>
      <c r="W72" s="245"/>
      <c r="X72" s="246"/>
      <c r="Y72" s="246"/>
      <c r="Z72" s="246"/>
    </row>
    <row r="73" spans="1:26" ht="15" customHeight="1" x14ac:dyDescent="0.25">
      <c r="A73" s="492" t="s">
        <v>3</v>
      </c>
      <c r="B73" s="519" t="s">
        <v>88</v>
      </c>
      <c r="C73" s="519" t="s">
        <v>94</v>
      </c>
      <c r="D73" s="443" t="s">
        <v>95</v>
      </c>
      <c r="E73" s="523" t="s">
        <v>9</v>
      </c>
      <c r="F73" s="524"/>
      <c r="G73" s="524"/>
      <c r="H73" s="524"/>
      <c r="I73" s="524"/>
      <c r="J73" s="524"/>
      <c r="K73" s="524"/>
      <c r="L73" s="524"/>
      <c r="M73" s="524"/>
      <c r="N73" s="524"/>
      <c r="O73" s="525"/>
      <c r="P73" s="475" t="s">
        <v>103</v>
      </c>
      <c r="Q73" s="443" t="s">
        <v>372</v>
      </c>
      <c r="R73" s="443" t="s">
        <v>346</v>
      </c>
      <c r="S73" s="443" t="s">
        <v>154</v>
      </c>
      <c r="T73" s="499" t="s">
        <v>97</v>
      </c>
      <c r="U73" s="590" t="s">
        <v>92</v>
      </c>
      <c r="V73" s="245"/>
      <c r="W73" s="245"/>
      <c r="X73" s="246"/>
      <c r="Y73" s="246"/>
      <c r="Z73" s="246"/>
    </row>
    <row r="74" spans="1:26" ht="15.75" thickBot="1" x14ac:dyDescent="0.3">
      <c r="A74" s="493"/>
      <c r="B74" s="522"/>
      <c r="C74" s="522"/>
      <c r="D74" s="447"/>
      <c r="E74" s="526"/>
      <c r="F74" s="527"/>
      <c r="G74" s="527"/>
      <c r="H74" s="527"/>
      <c r="I74" s="527"/>
      <c r="J74" s="527"/>
      <c r="K74" s="527"/>
      <c r="L74" s="527"/>
      <c r="M74" s="527"/>
      <c r="N74" s="527"/>
      <c r="O74" s="528"/>
      <c r="P74" s="536"/>
      <c r="Q74" s="444"/>
      <c r="R74" s="444"/>
      <c r="S74" s="444"/>
      <c r="T74" s="500"/>
      <c r="U74" s="591"/>
      <c r="V74" s="245"/>
      <c r="W74" s="245"/>
      <c r="X74" s="246"/>
      <c r="Y74" s="246"/>
      <c r="Z74" s="246"/>
    </row>
    <row r="75" spans="1:26" x14ac:dyDescent="0.25">
      <c r="A75" s="278">
        <v>1</v>
      </c>
      <c r="B75" s="52"/>
      <c r="C75" s="201" t="str">
        <f>IFERROR(VLOOKUP(B75,Deelnemersoverzicht!B$7:C$21,2,0),"")</f>
        <v/>
      </c>
      <c r="D75" s="202">
        <f>IF($Q$7="Art. 25 AGVV",IFERROR(VLOOKUP(C75,Data!A$8:E$11,5,0),0),0%)</f>
        <v>0</v>
      </c>
      <c r="E75" s="575"/>
      <c r="F75" s="576"/>
      <c r="G75" s="576"/>
      <c r="H75" s="576"/>
      <c r="I75" s="576"/>
      <c r="J75" s="576"/>
      <c r="K75" s="576"/>
      <c r="L75" s="576"/>
      <c r="M75" s="576"/>
      <c r="N75" s="576"/>
      <c r="O75" s="577"/>
      <c r="P75" s="76"/>
      <c r="Q75" s="220"/>
      <c r="R75" s="260">
        <f>IF($Q$7="Art. 25 AGVV",IFERROR(VLOOKUP(Q75,Data!A$1:B$5,2,0),0),50%)</f>
        <v>0</v>
      </c>
      <c r="S75" s="43"/>
      <c r="T75" s="231">
        <f>+P75*R75</f>
        <v>0</v>
      </c>
      <c r="U75" s="238">
        <f>IF(AND($Q$7="Art. 25 AGVV",$S$9&gt;0%,C75="Klein",Q75="Industriële ontwikkeling"),P75*0.8,IF(AND($Q$7="Art. 25 AGVV",Q75="Fundamenteel onderzoek"),P75,T75+(D75*P75)+(P75*$S$9)))</f>
        <v>0</v>
      </c>
      <c r="V75" s="245"/>
      <c r="W75" s="245"/>
      <c r="X75" s="246"/>
      <c r="Y75" s="246"/>
      <c r="Z75" s="246"/>
    </row>
    <row r="76" spans="1:26" x14ac:dyDescent="0.25">
      <c r="A76" s="278">
        <v>2</v>
      </c>
      <c r="B76" s="39"/>
      <c r="C76" s="201" t="str">
        <f>IFERROR(VLOOKUP(B76,Deelnemersoverzicht!B$7:C$21,2,0),"")</f>
        <v/>
      </c>
      <c r="D76" s="202">
        <f>IF($Q$7="Art. 25 AGVV",IFERROR(VLOOKUP(C76,Data!A$8:E$11,5,0),0),0%)</f>
        <v>0</v>
      </c>
      <c r="E76" s="472"/>
      <c r="F76" s="473"/>
      <c r="G76" s="473"/>
      <c r="H76" s="473"/>
      <c r="I76" s="473"/>
      <c r="J76" s="473"/>
      <c r="K76" s="473"/>
      <c r="L76" s="473"/>
      <c r="M76" s="473"/>
      <c r="N76" s="473"/>
      <c r="O76" s="474"/>
      <c r="P76" s="77"/>
      <c r="Q76" s="220"/>
      <c r="R76" s="260">
        <f>IF($Q$7="Art. 25 AGVV",IFERROR(VLOOKUP(Q76,Data!A$1:B$5,2,0),0),50%)</f>
        <v>0</v>
      </c>
      <c r="S76" s="9"/>
      <c r="T76" s="231">
        <f t="shared" ref="T76:T89" si="9">+P76*R76</f>
        <v>0</v>
      </c>
      <c r="U76" s="238">
        <f t="shared" ref="U76:U89" si="10">IF(AND($Q$7="Art. 25 AGVV",$S$9&gt;0%,C76="Klein",Q76="Industriële ontwikkeling"),P76*0.8,IF(AND($Q$7="Art. 25 AGVV",Q76="Fundamenteel onderzoek"),P76,T76+(D76*P76)+(P76*$S$9)))</f>
        <v>0</v>
      </c>
      <c r="V76" s="245"/>
      <c r="W76" s="245"/>
      <c r="X76" s="246"/>
      <c r="Y76" s="246"/>
      <c r="Z76" s="246"/>
    </row>
    <row r="77" spans="1:26" x14ac:dyDescent="0.25">
      <c r="A77" s="278">
        <v>3</v>
      </c>
      <c r="B77" s="39"/>
      <c r="C77" s="201" t="str">
        <f>IFERROR(VLOOKUP(B77,Deelnemersoverzicht!B$7:C$21,2,0),"")</f>
        <v/>
      </c>
      <c r="D77" s="202">
        <f>IF($Q$7="Art. 25 AGVV",IFERROR(VLOOKUP(C77,Data!A$8:E$11,5,0),0),0%)</f>
        <v>0</v>
      </c>
      <c r="E77" s="472"/>
      <c r="F77" s="473"/>
      <c r="G77" s="473"/>
      <c r="H77" s="473"/>
      <c r="I77" s="473"/>
      <c r="J77" s="473"/>
      <c r="K77" s="473"/>
      <c r="L77" s="473"/>
      <c r="M77" s="473"/>
      <c r="N77" s="473"/>
      <c r="O77" s="474"/>
      <c r="P77" s="77"/>
      <c r="Q77" s="220"/>
      <c r="R77" s="260">
        <f>IF($Q$7="Art. 25 AGVV",IFERROR(VLOOKUP(Q77,Data!A$1:B$5,2,0),0),50%)</f>
        <v>0</v>
      </c>
      <c r="S77" s="9"/>
      <c r="T77" s="231">
        <f t="shared" si="9"/>
        <v>0</v>
      </c>
      <c r="U77" s="238">
        <f t="shared" si="10"/>
        <v>0</v>
      </c>
      <c r="V77" s="245"/>
      <c r="W77" s="245"/>
      <c r="X77" s="246"/>
      <c r="Y77" s="246"/>
      <c r="Z77" s="246"/>
    </row>
    <row r="78" spans="1:26" x14ac:dyDescent="0.25">
      <c r="A78" s="278">
        <v>4</v>
      </c>
      <c r="B78" s="39"/>
      <c r="C78" s="201" t="str">
        <f>IFERROR(VLOOKUP(B78,Deelnemersoverzicht!B$7:C$21,2,0),"")</f>
        <v/>
      </c>
      <c r="D78" s="202">
        <f>IF($Q$7="Art. 25 AGVV",IFERROR(VLOOKUP(C78,Data!A$8:E$11,5,0),0),0%)</f>
        <v>0</v>
      </c>
      <c r="E78" s="472"/>
      <c r="F78" s="473"/>
      <c r="G78" s="473"/>
      <c r="H78" s="473"/>
      <c r="I78" s="473"/>
      <c r="J78" s="473"/>
      <c r="K78" s="473"/>
      <c r="L78" s="473"/>
      <c r="M78" s="473"/>
      <c r="N78" s="473"/>
      <c r="O78" s="474"/>
      <c r="P78" s="77"/>
      <c r="Q78" s="220"/>
      <c r="R78" s="260">
        <f>IF($Q$7="Art. 25 AGVV",IFERROR(VLOOKUP(Q78,Data!A$1:B$5,2,0),0),50%)</f>
        <v>0</v>
      </c>
      <c r="S78" s="9"/>
      <c r="T78" s="231">
        <f t="shared" si="9"/>
        <v>0</v>
      </c>
      <c r="U78" s="238">
        <f t="shared" si="10"/>
        <v>0</v>
      </c>
      <c r="V78" s="245"/>
      <c r="W78" s="245"/>
      <c r="X78" s="246"/>
      <c r="Y78" s="246"/>
      <c r="Z78" s="246"/>
    </row>
    <row r="79" spans="1:26" x14ac:dyDescent="0.25">
      <c r="A79" s="278">
        <v>5</v>
      </c>
      <c r="B79" s="39"/>
      <c r="C79" s="201" t="str">
        <f>IFERROR(VLOOKUP(B79,Deelnemersoverzicht!B$7:C$21,2,0),"")</f>
        <v/>
      </c>
      <c r="D79" s="202">
        <f>IF($Q$7="Art. 25 AGVV",IFERROR(VLOOKUP(C79,Data!A$8:E$11,5,0),0),0%)</f>
        <v>0</v>
      </c>
      <c r="E79" s="472"/>
      <c r="F79" s="473"/>
      <c r="G79" s="473"/>
      <c r="H79" s="473"/>
      <c r="I79" s="473"/>
      <c r="J79" s="473"/>
      <c r="K79" s="473"/>
      <c r="L79" s="473"/>
      <c r="M79" s="473"/>
      <c r="N79" s="473"/>
      <c r="O79" s="474"/>
      <c r="P79" s="77"/>
      <c r="Q79" s="220"/>
      <c r="R79" s="260">
        <f>IF($Q$7="Art. 25 AGVV",IFERROR(VLOOKUP(Q79,Data!A$1:B$5,2,0),0),50%)</f>
        <v>0</v>
      </c>
      <c r="S79" s="9"/>
      <c r="T79" s="231">
        <f t="shared" si="9"/>
        <v>0</v>
      </c>
      <c r="U79" s="238">
        <f t="shared" si="10"/>
        <v>0</v>
      </c>
      <c r="V79" s="245"/>
      <c r="W79" s="245"/>
      <c r="X79" s="246"/>
      <c r="Y79" s="246"/>
      <c r="Z79" s="246"/>
    </row>
    <row r="80" spans="1:26" x14ac:dyDescent="0.25">
      <c r="A80" s="278">
        <v>6</v>
      </c>
      <c r="B80" s="39"/>
      <c r="C80" s="201" t="str">
        <f>IFERROR(VLOOKUP(B80,Deelnemersoverzicht!B$7:C$21,2,0),"")</f>
        <v/>
      </c>
      <c r="D80" s="202">
        <f>IF($Q$7="Art. 25 AGVV",IFERROR(VLOOKUP(C80,Data!A$8:E$11,5,0),0),0%)</f>
        <v>0</v>
      </c>
      <c r="E80" s="472"/>
      <c r="F80" s="473"/>
      <c r="G80" s="473"/>
      <c r="H80" s="473"/>
      <c r="I80" s="473"/>
      <c r="J80" s="473"/>
      <c r="K80" s="473"/>
      <c r="L80" s="473"/>
      <c r="M80" s="473"/>
      <c r="N80" s="473"/>
      <c r="O80" s="474"/>
      <c r="P80" s="77"/>
      <c r="Q80" s="220"/>
      <c r="R80" s="260">
        <f>IF($Q$7="Art. 25 AGVV",IFERROR(VLOOKUP(Q80,Data!A$1:B$5,2,0),0),50%)</f>
        <v>0</v>
      </c>
      <c r="S80" s="9"/>
      <c r="T80" s="231">
        <f t="shared" si="9"/>
        <v>0</v>
      </c>
      <c r="U80" s="238">
        <f t="shared" si="10"/>
        <v>0</v>
      </c>
      <c r="V80" s="245"/>
      <c r="W80" s="245"/>
      <c r="X80" s="246"/>
      <c r="Y80" s="246"/>
      <c r="Z80" s="246"/>
    </row>
    <row r="81" spans="1:26" x14ac:dyDescent="0.25">
      <c r="A81" s="278">
        <v>7</v>
      </c>
      <c r="B81" s="39"/>
      <c r="C81" s="201" t="str">
        <f>IFERROR(VLOOKUP(B81,Deelnemersoverzicht!B$7:C$21,2,0),"")</f>
        <v/>
      </c>
      <c r="D81" s="202">
        <f>IF($Q$7="Art. 25 AGVV",IFERROR(VLOOKUP(C81,Data!A$8:E$11,5,0),0),0%)</f>
        <v>0</v>
      </c>
      <c r="E81" s="472"/>
      <c r="F81" s="473"/>
      <c r="G81" s="473"/>
      <c r="H81" s="473"/>
      <c r="I81" s="473"/>
      <c r="J81" s="473"/>
      <c r="K81" s="473"/>
      <c r="L81" s="473"/>
      <c r="M81" s="473"/>
      <c r="N81" s="473"/>
      <c r="O81" s="474"/>
      <c r="P81" s="77"/>
      <c r="Q81" s="220"/>
      <c r="R81" s="260">
        <f>IF($Q$7="Art. 25 AGVV",IFERROR(VLOOKUP(Q81,Data!A$1:B$5,2,0),0),50%)</f>
        <v>0</v>
      </c>
      <c r="S81" s="9"/>
      <c r="T81" s="231">
        <f t="shared" si="9"/>
        <v>0</v>
      </c>
      <c r="U81" s="239">
        <f t="shared" si="10"/>
        <v>0</v>
      </c>
      <c r="V81" s="245"/>
      <c r="W81" s="245"/>
      <c r="X81" s="246"/>
      <c r="Y81" s="246"/>
      <c r="Z81" s="246"/>
    </row>
    <row r="82" spans="1:26" x14ac:dyDescent="0.25">
      <c r="A82" s="278">
        <v>8</v>
      </c>
      <c r="B82" s="39"/>
      <c r="C82" s="201" t="str">
        <f>IFERROR(VLOOKUP(B82,Deelnemersoverzicht!B$7:C$21,2,0),"")</f>
        <v/>
      </c>
      <c r="D82" s="202">
        <f>IF($Q$7="Art. 25 AGVV",IFERROR(VLOOKUP(C82,Data!A$8:E$11,5,0),0),0%)</f>
        <v>0</v>
      </c>
      <c r="E82" s="472"/>
      <c r="F82" s="473"/>
      <c r="G82" s="473"/>
      <c r="H82" s="473"/>
      <c r="I82" s="473"/>
      <c r="J82" s="473"/>
      <c r="K82" s="473"/>
      <c r="L82" s="473"/>
      <c r="M82" s="473"/>
      <c r="N82" s="473"/>
      <c r="O82" s="474"/>
      <c r="P82" s="77"/>
      <c r="Q82" s="220"/>
      <c r="R82" s="260">
        <f>IF($Q$7="Art. 25 AGVV",IFERROR(VLOOKUP(Q82,Data!A$1:B$5,2,0),0),50%)</f>
        <v>0</v>
      </c>
      <c r="S82" s="9"/>
      <c r="T82" s="231">
        <f t="shared" si="9"/>
        <v>0</v>
      </c>
      <c r="U82" s="239">
        <f t="shared" si="10"/>
        <v>0</v>
      </c>
      <c r="V82" s="245"/>
      <c r="W82" s="245"/>
      <c r="X82" s="246"/>
      <c r="Y82" s="246"/>
      <c r="Z82" s="246"/>
    </row>
    <row r="83" spans="1:26" x14ac:dyDescent="0.25">
      <c r="A83" s="278">
        <v>9</v>
      </c>
      <c r="B83" s="39"/>
      <c r="C83" s="201" t="str">
        <f>IFERROR(VLOOKUP(B83,Deelnemersoverzicht!B$7:C$21,2,0),"")</f>
        <v/>
      </c>
      <c r="D83" s="202">
        <f>IF($Q$7="Art. 25 AGVV",IFERROR(VLOOKUP(C83,Data!A$8:E$11,5,0),0),0%)</f>
        <v>0</v>
      </c>
      <c r="E83" s="472"/>
      <c r="F83" s="473"/>
      <c r="G83" s="473"/>
      <c r="H83" s="473"/>
      <c r="I83" s="473"/>
      <c r="J83" s="473"/>
      <c r="K83" s="473"/>
      <c r="L83" s="473"/>
      <c r="M83" s="473"/>
      <c r="N83" s="473"/>
      <c r="O83" s="474"/>
      <c r="P83" s="77"/>
      <c r="Q83" s="220"/>
      <c r="R83" s="260">
        <f>IF($Q$7="Art. 25 AGVV",IFERROR(VLOOKUP(Q83,Data!A$1:B$5,2,0),0),50%)</f>
        <v>0</v>
      </c>
      <c r="S83" s="9"/>
      <c r="T83" s="231">
        <f t="shared" si="9"/>
        <v>0</v>
      </c>
      <c r="U83" s="239">
        <f t="shared" si="10"/>
        <v>0</v>
      </c>
      <c r="V83" s="245"/>
      <c r="W83" s="245"/>
      <c r="X83" s="246"/>
      <c r="Y83" s="246"/>
      <c r="Z83" s="246"/>
    </row>
    <row r="84" spans="1:26" x14ac:dyDescent="0.25">
      <c r="A84" s="278">
        <v>10</v>
      </c>
      <c r="B84" s="39"/>
      <c r="C84" s="201" t="str">
        <f>IFERROR(VLOOKUP(B84,Deelnemersoverzicht!B$7:C$21,2,0),"")</f>
        <v/>
      </c>
      <c r="D84" s="202">
        <f>IF($Q$7="Art. 25 AGVV",IFERROR(VLOOKUP(C84,Data!A$8:E$11,5,0),0),0%)</f>
        <v>0</v>
      </c>
      <c r="E84" s="472"/>
      <c r="F84" s="473"/>
      <c r="G84" s="473"/>
      <c r="H84" s="473"/>
      <c r="I84" s="473"/>
      <c r="J84" s="473"/>
      <c r="K84" s="473"/>
      <c r="L84" s="473"/>
      <c r="M84" s="473"/>
      <c r="N84" s="473"/>
      <c r="O84" s="474"/>
      <c r="P84" s="77"/>
      <c r="Q84" s="220"/>
      <c r="R84" s="260">
        <f>IF($Q$7="Art. 25 AGVV",IFERROR(VLOOKUP(Q84,Data!A$1:B$5,2,0),0),50%)</f>
        <v>0</v>
      </c>
      <c r="S84" s="9"/>
      <c r="T84" s="231">
        <f t="shared" si="9"/>
        <v>0</v>
      </c>
      <c r="U84" s="239">
        <f t="shared" si="10"/>
        <v>0</v>
      </c>
      <c r="V84" s="245"/>
      <c r="W84" s="245"/>
      <c r="X84" s="246"/>
      <c r="Y84" s="246"/>
      <c r="Z84" s="246"/>
    </row>
    <row r="85" spans="1:26" x14ac:dyDescent="0.25">
      <c r="A85" s="278">
        <v>11</v>
      </c>
      <c r="B85" s="39"/>
      <c r="C85" s="201" t="str">
        <f>IFERROR(VLOOKUP(B85,Deelnemersoverzicht!B$7:C$21,2,0),"")</f>
        <v/>
      </c>
      <c r="D85" s="202">
        <f>IF($Q$7="Art. 25 AGVV",IFERROR(VLOOKUP(C85,Data!A$8:E$11,5,0),0),0%)</f>
        <v>0</v>
      </c>
      <c r="E85" s="472"/>
      <c r="F85" s="473"/>
      <c r="G85" s="473"/>
      <c r="H85" s="473"/>
      <c r="I85" s="473"/>
      <c r="J85" s="473"/>
      <c r="K85" s="473"/>
      <c r="L85" s="473"/>
      <c r="M85" s="473"/>
      <c r="N85" s="473"/>
      <c r="O85" s="474"/>
      <c r="P85" s="77"/>
      <c r="Q85" s="220"/>
      <c r="R85" s="260">
        <f>IF($Q$7="Art. 25 AGVV",IFERROR(VLOOKUP(Q85,Data!A$1:B$5,2,0),0),50%)</f>
        <v>0</v>
      </c>
      <c r="S85" s="9"/>
      <c r="T85" s="231">
        <f t="shared" si="9"/>
        <v>0</v>
      </c>
      <c r="U85" s="238">
        <f t="shared" si="10"/>
        <v>0</v>
      </c>
      <c r="V85" s="245"/>
      <c r="W85" s="245"/>
      <c r="X85" s="246"/>
      <c r="Y85" s="246"/>
      <c r="Z85" s="246"/>
    </row>
    <row r="86" spans="1:26" x14ac:dyDescent="0.25">
      <c r="A86" s="278">
        <v>12</v>
      </c>
      <c r="B86" s="39"/>
      <c r="C86" s="201" t="str">
        <f>IFERROR(VLOOKUP(B86,Deelnemersoverzicht!B$7:C$21,2,0),"")</f>
        <v/>
      </c>
      <c r="D86" s="202">
        <f>IF($Q$7="Art. 25 AGVV",IFERROR(VLOOKUP(C86,Data!A$8:E$11,5,0),0),0%)</f>
        <v>0</v>
      </c>
      <c r="E86" s="472"/>
      <c r="F86" s="473"/>
      <c r="G86" s="473"/>
      <c r="H86" s="473"/>
      <c r="I86" s="473"/>
      <c r="J86" s="473"/>
      <c r="K86" s="473"/>
      <c r="L86" s="473"/>
      <c r="M86" s="473"/>
      <c r="N86" s="473"/>
      <c r="O86" s="474"/>
      <c r="P86" s="77"/>
      <c r="Q86" s="220"/>
      <c r="R86" s="260">
        <f>IF($Q$7="Art. 25 AGVV",IFERROR(VLOOKUP(Q86,Data!A$1:B$5,2,0),0),50%)</f>
        <v>0</v>
      </c>
      <c r="S86" s="9"/>
      <c r="T86" s="231">
        <f t="shared" si="9"/>
        <v>0</v>
      </c>
      <c r="U86" s="238">
        <f t="shared" si="10"/>
        <v>0</v>
      </c>
      <c r="V86" s="245"/>
      <c r="W86" s="245"/>
      <c r="X86" s="246"/>
      <c r="Y86" s="246"/>
      <c r="Z86" s="246"/>
    </row>
    <row r="87" spans="1:26" x14ac:dyDescent="0.25">
      <c r="A87" s="278">
        <v>13</v>
      </c>
      <c r="B87" s="39"/>
      <c r="C87" s="201" t="str">
        <f>IFERROR(VLOOKUP(B87,Deelnemersoverzicht!B$7:C$21,2,0),"")</f>
        <v/>
      </c>
      <c r="D87" s="202">
        <f>IF($Q$7="Art. 25 AGVV",IFERROR(VLOOKUP(C87,Data!A$8:E$11,5,0),0),0%)</f>
        <v>0</v>
      </c>
      <c r="E87" s="472"/>
      <c r="F87" s="473"/>
      <c r="G87" s="473"/>
      <c r="H87" s="473"/>
      <c r="I87" s="473"/>
      <c r="J87" s="473"/>
      <c r="K87" s="473"/>
      <c r="L87" s="473"/>
      <c r="M87" s="473"/>
      <c r="N87" s="473"/>
      <c r="O87" s="474"/>
      <c r="P87" s="77"/>
      <c r="Q87" s="220"/>
      <c r="R87" s="260">
        <f>IF($Q$7="Art. 25 AGVV",IFERROR(VLOOKUP(Q87,Data!A$1:B$5,2,0),0),50%)</f>
        <v>0</v>
      </c>
      <c r="S87" s="9"/>
      <c r="T87" s="231">
        <f t="shared" si="9"/>
        <v>0</v>
      </c>
      <c r="U87" s="238">
        <f t="shared" si="10"/>
        <v>0</v>
      </c>
      <c r="V87" s="245"/>
      <c r="W87" s="245"/>
      <c r="X87" s="246"/>
      <c r="Y87" s="246"/>
      <c r="Z87" s="246"/>
    </row>
    <row r="88" spans="1:26" x14ac:dyDescent="0.25">
      <c r="A88" s="278">
        <v>14</v>
      </c>
      <c r="B88" s="39"/>
      <c r="C88" s="201" t="str">
        <f>IFERROR(VLOOKUP(B88,Deelnemersoverzicht!B$7:C$21,2,0),"")</f>
        <v/>
      </c>
      <c r="D88" s="202">
        <f>IF($Q$7="Art. 25 AGVV",IFERROR(VLOOKUP(C88,Data!A$8:E$11,5,0),0),0%)</f>
        <v>0</v>
      </c>
      <c r="E88" s="472"/>
      <c r="F88" s="473"/>
      <c r="G88" s="473"/>
      <c r="H88" s="473"/>
      <c r="I88" s="473"/>
      <c r="J88" s="473"/>
      <c r="K88" s="473"/>
      <c r="L88" s="473"/>
      <c r="M88" s="473"/>
      <c r="N88" s="473"/>
      <c r="O88" s="474"/>
      <c r="P88" s="78"/>
      <c r="Q88" s="220"/>
      <c r="R88" s="260">
        <f>IF($Q$7="Art. 25 AGVV",IFERROR(VLOOKUP(Q88,Data!A$1:B$5,2,0),0),50%)</f>
        <v>0</v>
      </c>
      <c r="S88" s="9"/>
      <c r="T88" s="231">
        <f t="shared" si="9"/>
        <v>0</v>
      </c>
      <c r="U88" s="238">
        <f t="shared" si="10"/>
        <v>0</v>
      </c>
      <c r="V88" s="245"/>
      <c r="W88" s="245"/>
      <c r="X88" s="246"/>
      <c r="Y88" s="246"/>
      <c r="Z88" s="246"/>
    </row>
    <row r="89" spans="1:26" ht="15.75" thickBot="1" x14ac:dyDescent="0.3">
      <c r="A89" s="278">
        <v>15</v>
      </c>
      <c r="B89" s="39"/>
      <c r="C89" s="201" t="str">
        <f>IFERROR(VLOOKUP(B89,Deelnemersoverzicht!B$7:C$21,2,0),"")</f>
        <v/>
      </c>
      <c r="D89" s="202">
        <f>IF($Q$7="Art. 25 AGVV",IFERROR(VLOOKUP(C89,Data!A$8:E$11,5,0),0),0%)</f>
        <v>0</v>
      </c>
      <c r="E89" s="530"/>
      <c r="F89" s="531"/>
      <c r="G89" s="531"/>
      <c r="H89" s="531"/>
      <c r="I89" s="531"/>
      <c r="J89" s="531"/>
      <c r="K89" s="531"/>
      <c r="L89" s="531"/>
      <c r="M89" s="531"/>
      <c r="N89" s="531"/>
      <c r="O89" s="532"/>
      <c r="P89" s="78"/>
      <c r="Q89" s="220"/>
      <c r="R89" s="260">
        <f>IF($Q$7="Art. 25 AGVV",IFERROR(VLOOKUP(Q89,Data!A$1:B$5,2,0),0),50%)</f>
        <v>0</v>
      </c>
      <c r="S89" s="37"/>
      <c r="T89" s="231">
        <f t="shared" si="9"/>
        <v>0</v>
      </c>
      <c r="U89" s="238">
        <f t="shared" si="10"/>
        <v>0</v>
      </c>
      <c r="V89" s="245"/>
      <c r="W89" s="245"/>
      <c r="X89" s="246"/>
      <c r="Y89" s="246"/>
      <c r="Z89" s="246"/>
    </row>
    <row r="90" spans="1:26" ht="15.75" thickBot="1" x14ac:dyDescent="0.3">
      <c r="A90" s="279"/>
      <c r="B90" s="280" t="s">
        <v>7</v>
      </c>
      <c r="C90" s="272"/>
      <c r="D90" s="273"/>
      <c r="E90" s="281"/>
      <c r="F90" s="282"/>
      <c r="G90" s="282"/>
      <c r="H90" s="283"/>
      <c r="I90" s="283"/>
      <c r="J90" s="283"/>
      <c r="K90" s="283"/>
      <c r="L90" s="283"/>
      <c r="M90" s="283"/>
      <c r="N90" s="283"/>
      <c r="O90" s="283"/>
      <c r="P90" s="215">
        <f>SUM(P74:P89)</f>
        <v>0</v>
      </c>
      <c r="Q90" s="215"/>
      <c r="R90" s="215"/>
      <c r="S90" s="270"/>
      <c r="T90" s="242">
        <f>SUM(T75:T89)</f>
        <v>0</v>
      </c>
      <c r="U90" s="243">
        <f>SUM(U75:U89)</f>
        <v>0</v>
      </c>
      <c r="V90" s="245"/>
      <c r="W90" s="245"/>
      <c r="X90" s="284"/>
      <c r="Y90" s="284"/>
      <c r="Z90" s="246"/>
    </row>
    <row r="91" spans="1:26" ht="9.75" customHeight="1" x14ac:dyDescent="0.25">
      <c r="A91" s="253"/>
      <c r="B91" s="253"/>
      <c r="C91" s="253"/>
      <c r="D91" s="253"/>
      <c r="E91" s="253"/>
      <c r="F91" s="253"/>
      <c r="G91" s="253"/>
      <c r="H91" s="253"/>
      <c r="I91" s="253"/>
      <c r="J91" s="253"/>
      <c r="K91" s="253"/>
      <c r="L91" s="253"/>
      <c r="M91" s="253"/>
      <c r="N91" s="253"/>
      <c r="O91" s="253"/>
      <c r="P91" s="253"/>
      <c r="Q91" s="253"/>
      <c r="R91" s="253"/>
      <c r="S91" s="253"/>
      <c r="T91" s="253"/>
      <c r="U91" s="253"/>
      <c r="V91" s="245"/>
      <c r="W91" s="245"/>
      <c r="X91" s="246"/>
      <c r="Y91" s="246"/>
      <c r="Z91" s="246"/>
    </row>
    <row r="92" spans="1:26" x14ac:dyDescent="0.25">
      <c r="A92" s="285" t="s">
        <v>152</v>
      </c>
      <c r="B92" s="253"/>
      <c r="C92" s="253"/>
      <c r="D92" s="253"/>
      <c r="E92" s="253"/>
      <c r="F92" s="253"/>
      <c r="G92" s="253"/>
      <c r="H92" s="253"/>
      <c r="I92" s="253"/>
      <c r="J92" s="253"/>
      <c r="K92" s="253"/>
      <c r="L92" s="253"/>
      <c r="M92" s="253"/>
      <c r="N92" s="253"/>
      <c r="O92" s="253"/>
      <c r="P92" s="253"/>
      <c r="Q92" s="253"/>
      <c r="R92" s="253"/>
      <c r="S92" s="253"/>
      <c r="T92" s="253"/>
      <c r="U92" s="253"/>
      <c r="V92" s="245"/>
      <c r="W92" s="245"/>
      <c r="X92" s="246"/>
      <c r="Y92" s="246"/>
      <c r="Z92" s="246"/>
    </row>
    <row r="93" spans="1:26" ht="6" customHeight="1" thickBot="1" x14ac:dyDescent="0.3">
      <c r="A93" s="285"/>
      <c r="B93" s="253"/>
      <c r="C93" s="253"/>
      <c r="D93" s="253"/>
      <c r="E93" s="253"/>
      <c r="F93" s="253"/>
      <c r="G93" s="253"/>
      <c r="H93" s="253"/>
      <c r="I93" s="253"/>
      <c r="J93" s="253"/>
      <c r="K93" s="253"/>
      <c r="L93" s="253"/>
      <c r="M93" s="253"/>
      <c r="N93" s="253"/>
      <c r="O93" s="253"/>
      <c r="P93" s="253"/>
      <c r="Q93" s="253"/>
      <c r="R93" s="253"/>
      <c r="S93" s="253"/>
      <c r="T93" s="253"/>
      <c r="U93" s="253"/>
      <c r="V93" s="245"/>
      <c r="W93" s="245"/>
      <c r="X93" s="246"/>
      <c r="Y93" s="246"/>
      <c r="Z93" s="246"/>
    </row>
    <row r="94" spans="1:26" ht="15" customHeight="1" x14ac:dyDescent="0.25">
      <c r="A94" s="512" t="s">
        <v>3</v>
      </c>
      <c r="B94" s="519" t="s">
        <v>88</v>
      </c>
      <c r="C94" s="519" t="s">
        <v>94</v>
      </c>
      <c r="D94" s="443" t="s">
        <v>95</v>
      </c>
      <c r="E94" s="506" t="s">
        <v>54</v>
      </c>
      <c r="F94" s="533"/>
      <c r="G94" s="507"/>
      <c r="H94" s="506" t="s">
        <v>153</v>
      </c>
      <c r="I94" s="507"/>
      <c r="J94" s="602" t="s">
        <v>73</v>
      </c>
      <c r="K94" s="481" t="s">
        <v>74</v>
      </c>
      <c r="L94" s="478" t="s">
        <v>76</v>
      </c>
      <c r="M94" s="478" t="s">
        <v>77</v>
      </c>
      <c r="N94" s="478" t="s">
        <v>78</v>
      </c>
      <c r="O94" s="478" t="s">
        <v>79</v>
      </c>
      <c r="P94" s="572" t="s">
        <v>80</v>
      </c>
      <c r="Q94" s="443" t="s">
        <v>372</v>
      </c>
      <c r="R94" s="443" t="s">
        <v>346</v>
      </c>
      <c r="S94" s="443" t="s">
        <v>154</v>
      </c>
      <c r="T94" s="494" t="s">
        <v>97</v>
      </c>
      <c r="U94" s="590" t="s">
        <v>92</v>
      </c>
      <c r="V94" s="245"/>
      <c r="W94" s="245"/>
      <c r="X94" s="284"/>
      <c r="Y94" s="284"/>
      <c r="Z94" s="246"/>
    </row>
    <row r="95" spans="1:26" ht="15" customHeight="1" x14ac:dyDescent="0.25">
      <c r="A95" s="513"/>
      <c r="B95" s="520"/>
      <c r="C95" s="520"/>
      <c r="D95" s="487"/>
      <c r="E95" s="508"/>
      <c r="F95" s="534"/>
      <c r="G95" s="509"/>
      <c r="H95" s="508"/>
      <c r="I95" s="509"/>
      <c r="J95" s="603"/>
      <c r="K95" s="482"/>
      <c r="L95" s="479"/>
      <c r="M95" s="479"/>
      <c r="N95" s="479"/>
      <c r="O95" s="479"/>
      <c r="P95" s="573"/>
      <c r="Q95" s="487"/>
      <c r="R95" s="487"/>
      <c r="S95" s="487"/>
      <c r="T95" s="495"/>
      <c r="U95" s="592"/>
      <c r="V95" s="245"/>
      <c r="W95" s="245"/>
      <c r="X95" s="284"/>
      <c r="Y95" s="284"/>
      <c r="Z95" s="246"/>
    </row>
    <row r="96" spans="1:26" ht="15" customHeight="1" thickBot="1" x14ac:dyDescent="0.3">
      <c r="A96" s="514"/>
      <c r="B96" s="521"/>
      <c r="C96" s="521"/>
      <c r="D96" s="444"/>
      <c r="E96" s="510"/>
      <c r="F96" s="535"/>
      <c r="G96" s="511"/>
      <c r="H96" s="510"/>
      <c r="I96" s="511"/>
      <c r="J96" s="604"/>
      <c r="K96" s="483"/>
      <c r="L96" s="480"/>
      <c r="M96" s="480"/>
      <c r="N96" s="480"/>
      <c r="O96" s="480"/>
      <c r="P96" s="574"/>
      <c r="Q96" s="444"/>
      <c r="R96" s="444"/>
      <c r="S96" s="444"/>
      <c r="T96" s="496"/>
      <c r="U96" s="591"/>
      <c r="V96" s="245"/>
      <c r="W96" s="245"/>
      <c r="X96" s="284"/>
      <c r="Y96" s="284"/>
      <c r="Z96" s="246"/>
    </row>
    <row r="97" spans="1:26" x14ac:dyDescent="0.25">
      <c r="A97" s="278">
        <v>1</v>
      </c>
      <c r="B97" s="52"/>
      <c r="C97" s="201" t="str">
        <f>IFERROR(VLOOKUP(B97,Deelnemersoverzicht!B$7:C$21,2,0),"")</f>
        <v/>
      </c>
      <c r="D97" s="202">
        <f>IF($Q$7="Art. 25 AGVV",IFERROR(VLOOKUP(C97,Data!A$8:E$11,5,0),0),0%)</f>
        <v>0</v>
      </c>
      <c r="E97" s="503"/>
      <c r="F97" s="504"/>
      <c r="G97" s="505"/>
      <c r="H97" s="517"/>
      <c r="I97" s="518"/>
      <c r="J97" s="59"/>
      <c r="K97" s="60"/>
      <c r="L97" s="59"/>
      <c r="M97" s="59"/>
      <c r="N97" s="59"/>
      <c r="O97" s="59"/>
      <c r="P97" s="218">
        <f t="shared" ref="P97:P109" si="11">SUM(K97:O97)</f>
        <v>0</v>
      </c>
      <c r="Q97" s="220"/>
      <c r="R97" s="260">
        <f>IF($Q$7="Art. 25 AGVV",IFERROR(VLOOKUP(Q97,Data!A$1:B$5,2,0),0),50%)</f>
        <v>0</v>
      </c>
      <c r="S97" s="43"/>
      <c r="T97" s="231">
        <f>+P97*R97</f>
        <v>0</v>
      </c>
      <c r="U97" s="238">
        <f>IF(AND($Q$7="Art. 25 AGVV",$S$9&gt;0%,C97="Klein",Q97="Industriële ontwikkeling"),P97*0.8,IF(AND($Q$7="Art. 25 AGVV",Q97="Fundamenteel onderzoek"),P97,T97+(D97*P97)+(P97*$S$9)))</f>
        <v>0</v>
      </c>
      <c r="V97" s="245"/>
      <c r="W97" s="245"/>
      <c r="X97" s="284"/>
      <c r="Y97" s="284"/>
      <c r="Z97" s="246"/>
    </row>
    <row r="98" spans="1:26" x14ac:dyDescent="0.25">
      <c r="A98" s="278">
        <v>2</v>
      </c>
      <c r="B98" s="39"/>
      <c r="C98" s="203" t="str">
        <f>IFERROR(VLOOKUP(B98,Deelnemersoverzicht!B$7:C$21,2,0),"")</f>
        <v/>
      </c>
      <c r="D98" s="202">
        <f>IF($Q$7="Art. 25 AGVV",IFERROR(VLOOKUP(C98,Data!A$8:E$11,5,0),0),0%)</f>
        <v>0</v>
      </c>
      <c r="E98" s="566"/>
      <c r="F98" s="567"/>
      <c r="G98" s="568"/>
      <c r="H98" s="484"/>
      <c r="I98" s="485"/>
      <c r="J98" s="10"/>
      <c r="K98" s="38"/>
      <c r="L98" s="10"/>
      <c r="M98" s="10"/>
      <c r="N98" s="10"/>
      <c r="O98" s="10"/>
      <c r="P98" s="218">
        <f t="shared" si="11"/>
        <v>0</v>
      </c>
      <c r="Q98" s="220"/>
      <c r="R98" s="260">
        <f>IF($Q$7="Art. 25 AGVV",IFERROR(VLOOKUP(Q98,Data!A$1:B$5,2,0),0),50%)</f>
        <v>0</v>
      </c>
      <c r="S98" s="9"/>
      <c r="T98" s="231">
        <f t="shared" ref="T98:T111" si="12">+P98*R98</f>
        <v>0</v>
      </c>
      <c r="U98" s="239">
        <f t="shared" ref="U98:U111" si="13">IF(AND($Q$7="Art. 25 AGVV",$S$9&gt;0%,C98="Klein",Q98="Industriële ontwikkeling"),P98*0.8,IF(AND($Q$7="Art. 25 AGVV",Q98="Fundamenteel onderzoek"),P98,T98+(D98*P98)+(P98*$S$9)))</f>
        <v>0</v>
      </c>
      <c r="V98" s="245"/>
      <c r="W98" s="245"/>
      <c r="X98" s="284"/>
      <c r="Y98" s="284"/>
      <c r="Z98" s="246"/>
    </row>
    <row r="99" spans="1:26" x14ac:dyDescent="0.25">
      <c r="A99" s="278">
        <v>3</v>
      </c>
      <c r="B99" s="39"/>
      <c r="C99" s="203" t="str">
        <f>IFERROR(VLOOKUP(B99,Deelnemersoverzicht!B$7:C$21,2,0),"")</f>
        <v/>
      </c>
      <c r="D99" s="202">
        <f>IF($Q$7="Art. 25 AGVV",IFERROR(VLOOKUP(C99,Data!A$8:E$11,5,0),0),0%)</f>
        <v>0</v>
      </c>
      <c r="E99" s="566"/>
      <c r="F99" s="567"/>
      <c r="G99" s="568"/>
      <c r="H99" s="484"/>
      <c r="I99" s="485"/>
      <c r="J99" s="10"/>
      <c r="K99" s="38"/>
      <c r="L99" s="10"/>
      <c r="M99" s="10"/>
      <c r="N99" s="10"/>
      <c r="O99" s="10"/>
      <c r="P99" s="218">
        <f t="shared" si="11"/>
        <v>0</v>
      </c>
      <c r="Q99" s="220"/>
      <c r="R99" s="260">
        <f>IF($Q$7="Art. 25 AGVV",IFERROR(VLOOKUP(Q99,Data!A$1:B$5,2,0),0),50%)</f>
        <v>0</v>
      </c>
      <c r="S99" s="9"/>
      <c r="T99" s="231">
        <f t="shared" si="12"/>
        <v>0</v>
      </c>
      <c r="U99" s="239">
        <f t="shared" si="13"/>
        <v>0</v>
      </c>
      <c r="V99" s="245"/>
      <c r="W99" s="245"/>
      <c r="X99" s="284"/>
      <c r="Y99" s="284"/>
      <c r="Z99" s="246"/>
    </row>
    <row r="100" spans="1:26" x14ac:dyDescent="0.25">
      <c r="A100" s="278">
        <v>4</v>
      </c>
      <c r="B100" s="39"/>
      <c r="C100" s="203" t="str">
        <f>IFERROR(VLOOKUP(B100,Deelnemersoverzicht!B$7:C$21,2,0),"")</f>
        <v/>
      </c>
      <c r="D100" s="202">
        <f>IF($Q$7="Art. 25 AGVV",IFERROR(VLOOKUP(C100,Data!A$8:E$11,5,0),0),0%)</f>
        <v>0</v>
      </c>
      <c r="E100" s="566"/>
      <c r="F100" s="567"/>
      <c r="G100" s="568"/>
      <c r="H100" s="484"/>
      <c r="I100" s="485"/>
      <c r="J100" s="10"/>
      <c r="K100" s="38"/>
      <c r="L100" s="10"/>
      <c r="M100" s="10"/>
      <c r="N100" s="10"/>
      <c r="O100" s="10"/>
      <c r="P100" s="218">
        <f t="shared" si="11"/>
        <v>0</v>
      </c>
      <c r="Q100" s="220"/>
      <c r="R100" s="260">
        <f>IF($Q$7="Art. 25 AGVV",IFERROR(VLOOKUP(Q100,Data!A$1:B$5,2,0),0),50%)</f>
        <v>0</v>
      </c>
      <c r="S100" s="9"/>
      <c r="T100" s="231">
        <f t="shared" si="12"/>
        <v>0</v>
      </c>
      <c r="U100" s="239">
        <f t="shared" si="13"/>
        <v>0</v>
      </c>
      <c r="V100" s="245"/>
      <c r="W100" s="245"/>
      <c r="X100" s="284"/>
      <c r="Y100" s="284"/>
      <c r="Z100" s="246"/>
    </row>
    <row r="101" spans="1:26" x14ac:dyDescent="0.25">
      <c r="A101" s="278">
        <v>5</v>
      </c>
      <c r="B101" s="39"/>
      <c r="C101" s="203" t="str">
        <f>IFERROR(VLOOKUP(B101,Deelnemersoverzicht!B$7:C$21,2,0),"")</f>
        <v/>
      </c>
      <c r="D101" s="202">
        <f>IF($Q$7="Art. 25 AGVV",IFERROR(VLOOKUP(C101,Data!A$8:E$11,5,0),0),0%)</f>
        <v>0</v>
      </c>
      <c r="E101" s="566"/>
      <c r="F101" s="567"/>
      <c r="G101" s="568"/>
      <c r="H101" s="484"/>
      <c r="I101" s="485"/>
      <c r="J101" s="10"/>
      <c r="K101" s="38"/>
      <c r="L101" s="10"/>
      <c r="M101" s="10"/>
      <c r="N101" s="10"/>
      <c r="O101" s="10"/>
      <c r="P101" s="218">
        <f t="shared" si="11"/>
        <v>0</v>
      </c>
      <c r="Q101" s="220"/>
      <c r="R101" s="260">
        <f>IF($Q$7="Art. 25 AGVV",IFERROR(VLOOKUP(Q101,Data!A$1:B$5,2,0),0),50%)</f>
        <v>0</v>
      </c>
      <c r="S101" s="9"/>
      <c r="T101" s="231">
        <f t="shared" si="12"/>
        <v>0</v>
      </c>
      <c r="U101" s="239">
        <f t="shared" si="13"/>
        <v>0</v>
      </c>
      <c r="V101" s="245"/>
      <c r="W101" s="245"/>
      <c r="X101" s="284"/>
      <c r="Y101" s="284"/>
      <c r="Z101" s="246"/>
    </row>
    <row r="102" spans="1:26" x14ac:dyDescent="0.25">
      <c r="A102" s="278">
        <v>6</v>
      </c>
      <c r="B102" s="39"/>
      <c r="C102" s="203" t="str">
        <f>IFERROR(VLOOKUP(B102,Deelnemersoverzicht!B$7:C$21,2,0),"")</f>
        <v/>
      </c>
      <c r="D102" s="202">
        <f>IF($Q$7="Art. 25 AGVV",IFERROR(VLOOKUP(C102,Data!A$8:E$11,5,0),0),0%)</f>
        <v>0</v>
      </c>
      <c r="E102" s="566"/>
      <c r="F102" s="567"/>
      <c r="G102" s="568"/>
      <c r="H102" s="484"/>
      <c r="I102" s="485"/>
      <c r="J102" s="10"/>
      <c r="K102" s="38"/>
      <c r="L102" s="10"/>
      <c r="M102" s="10"/>
      <c r="N102" s="10"/>
      <c r="O102" s="10"/>
      <c r="P102" s="218">
        <f t="shared" si="11"/>
        <v>0</v>
      </c>
      <c r="Q102" s="220"/>
      <c r="R102" s="260">
        <f>IF($Q$7="Art. 25 AGVV",IFERROR(VLOOKUP(Q102,Data!A$1:B$5,2,0),0),50%)</f>
        <v>0</v>
      </c>
      <c r="S102" s="9"/>
      <c r="T102" s="231">
        <f t="shared" si="12"/>
        <v>0</v>
      </c>
      <c r="U102" s="239">
        <f t="shared" si="13"/>
        <v>0</v>
      </c>
      <c r="V102" s="245"/>
      <c r="W102" s="245"/>
      <c r="X102" s="284"/>
      <c r="Y102" s="284"/>
      <c r="Z102" s="246"/>
    </row>
    <row r="103" spans="1:26" x14ac:dyDescent="0.25">
      <c r="A103" s="278">
        <v>7</v>
      </c>
      <c r="B103" s="39"/>
      <c r="C103" s="203" t="str">
        <f>IFERROR(VLOOKUP(B103,Deelnemersoverzicht!B$7:C$21,2,0),"")</f>
        <v/>
      </c>
      <c r="D103" s="202">
        <f>IF($Q$7="Art. 25 AGVV",IFERROR(VLOOKUP(C103,Data!A$8:E$11,5,0),0),0%)</f>
        <v>0</v>
      </c>
      <c r="E103" s="566"/>
      <c r="F103" s="567"/>
      <c r="G103" s="568"/>
      <c r="H103" s="484"/>
      <c r="I103" s="485"/>
      <c r="J103" s="10"/>
      <c r="K103" s="38"/>
      <c r="L103" s="10"/>
      <c r="M103" s="10"/>
      <c r="N103" s="10"/>
      <c r="O103" s="10"/>
      <c r="P103" s="218">
        <f t="shared" si="11"/>
        <v>0</v>
      </c>
      <c r="Q103" s="220"/>
      <c r="R103" s="260">
        <f>IF($Q$7="Art. 25 AGVV",IFERROR(VLOOKUP(Q103,Data!A$1:B$5,2,0),0),50%)</f>
        <v>0</v>
      </c>
      <c r="S103" s="9"/>
      <c r="T103" s="231">
        <f t="shared" si="12"/>
        <v>0</v>
      </c>
      <c r="U103" s="239">
        <f t="shared" si="13"/>
        <v>0</v>
      </c>
      <c r="V103" s="245"/>
      <c r="W103" s="245"/>
      <c r="X103" s="284"/>
      <c r="Y103" s="284"/>
      <c r="Z103" s="246"/>
    </row>
    <row r="104" spans="1:26" x14ac:dyDescent="0.25">
      <c r="A104" s="278">
        <v>8</v>
      </c>
      <c r="B104" s="39"/>
      <c r="C104" s="203" t="str">
        <f>IFERROR(VLOOKUP(B104,Deelnemersoverzicht!B$7:C$21,2,0),"")</f>
        <v/>
      </c>
      <c r="D104" s="202">
        <f>IF($Q$7="Art. 25 AGVV",IFERROR(VLOOKUP(C104,Data!A$8:E$11,5,0),0),0%)</f>
        <v>0</v>
      </c>
      <c r="E104" s="566"/>
      <c r="F104" s="567"/>
      <c r="G104" s="568"/>
      <c r="H104" s="484"/>
      <c r="I104" s="485"/>
      <c r="J104" s="10"/>
      <c r="K104" s="38"/>
      <c r="L104" s="10"/>
      <c r="M104" s="10"/>
      <c r="N104" s="10"/>
      <c r="O104" s="10"/>
      <c r="P104" s="218">
        <f t="shared" si="11"/>
        <v>0</v>
      </c>
      <c r="Q104" s="220"/>
      <c r="R104" s="260">
        <f>IF($Q$7="Art. 25 AGVV",IFERROR(VLOOKUP(Q104,Data!A$1:B$5,2,0),0),50%)</f>
        <v>0</v>
      </c>
      <c r="S104" s="9"/>
      <c r="T104" s="231">
        <f t="shared" si="12"/>
        <v>0</v>
      </c>
      <c r="U104" s="239">
        <f t="shared" si="13"/>
        <v>0</v>
      </c>
      <c r="V104" s="245"/>
      <c r="W104" s="245"/>
      <c r="X104" s="284"/>
      <c r="Y104" s="284"/>
      <c r="Z104" s="246"/>
    </row>
    <row r="105" spans="1:26" x14ac:dyDescent="0.25">
      <c r="A105" s="278">
        <v>9</v>
      </c>
      <c r="B105" s="39"/>
      <c r="C105" s="203" t="str">
        <f>IFERROR(VLOOKUP(B105,Deelnemersoverzicht!B$7:C$21,2,0),"")</f>
        <v/>
      </c>
      <c r="D105" s="202">
        <f>IF($Q$7="Art. 25 AGVV",IFERROR(VLOOKUP(C105,Data!A$8:E$11,5,0),0),0%)</f>
        <v>0</v>
      </c>
      <c r="E105" s="566"/>
      <c r="F105" s="567"/>
      <c r="G105" s="568"/>
      <c r="H105" s="484"/>
      <c r="I105" s="485"/>
      <c r="J105" s="10"/>
      <c r="K105" s="38"/>
      <c r="L105" s="10"/>
      <c r="M105" s="10"/>
      <c r="N105" s="10"/>
      <c r="O105" s="10"/>
      <c r="P105" s="218">
        <f t="shared" si="11"/>
        <v>0</v>
      </c>
      <c r="Q105" s="220"/>
      <c r="R105" s="260">
        <f>IF($Q$7="Art. 25 AGVV",IFERROR(VLOOKUP(Q105,Data!A$1:B$5,2,0),0),50%)</f>
        <v>0</v>
      </c>
      <c r="S105" s="9"/>
      <c r="T105" s="231">
        <f t="shared" si="12"/>
        <v>0</v>
      </c>
      <c r="U105" s="239">
        <f t="shared" si="13"/>
        <v>0</v>
      </c>
      <c r="V105" s="245"/>
      <c r="W105" s="245"/>
      <c r="X105" s="284"/>
      <c r="Y105" s="284"/>
      <c r="Z105" s="246"/>
    </row>
    <row r="106" spans="1:26" x14ac:dyDescent="0.25">
      <c r="A106" s="278">
        <v>10</v>
      </c>
      <c r="B106" s="39"/>
      <c r="C106" s="203" t="str">
        <f>IFERROR(VLOOKUP(B106,Deelnemersoverzicht!B$7:C$21,2,0),"")</f>
        <v/>
      </c>
      <c r="D106" s="202">
        <f>IF($Q$7="Art. 25 AGVV",IFERROR(VLOOKUP(C106,Data!A$8:E$11,5,0),0),0%)</f>
        <v>0</v>
      </c>
      <c r="E106" s="566"/>
      <c r="F106" s="567"/>
      <c r="G106" s="568"/>
      <c r="H106" s="484"/>
      <c r="I106" s="485"/>
      <c r="J106" s="10"/>
      <c r="K106" s="38"/>
      <c r="L106" s="10"/>
      <c r="M106" s="10"/>
      <c r="N106" s="10"/>
      <c r="O106" s="10"/>
      <c r="P106" s="218">
        <f t="shared" si="11"/>
        <v>0</v>
      </c>
      <c r="Q106" s="220"/>
      <c r="R106" s="260">
        <f>IF($Q$7="Art. 25 AGVV",IFERROR(VLOOKUP(Q106,Data!A$1:B$5,2,0),0),50%)</f>
        <v>0</v>
      </c>
      <c r="S106" s="9"/>
      <c r="T106" s="231">
        <f t="shared" si="12"/>
        <v>0</v>
      </c>
      <c r="U106" s="239">
        <f t="shared" si="13"/>
        <v>0</v>
      </c>
      <c r="V106" s="245"/>
      <c r="W106" s="245"/>
      <c r="X106" s="284"/>
      <c r="Y106" s="284"/>
      <c r="Z106" s="246"/>
    </row>
    <row r="107" spans="1:26" x14ac:dyDescent="0.25">
      <c r="A107" s="278">
        <v>11</v>
      </c>
      <c r="B107" s="39"/>
      <c r="C107" s="203" t="str">
        <f>IFERROR(VLOOKUP(B107,Deelnemersoverzicht!B$7:C$21,2,0),"")</f>
        <v/>
      </c>
      <c r="D107" s="202">
        <f>IF($Q$7="Art. 25 AGVV",IFERROR(VLOOKUP(C107,Data!A$8:E$11,5,0),0),0%)</f>
        <v>0</v>
      </c>
      <c r="E107" s="566"/>
      <c r="F107" s="567"/>
      <c r="G107" s="568"/>
      <c r="H107" s="484"/>
      <c r="I107" s="485"/>
      <c r="J107" s="10"/>
      <c r="K107" s="38"/>
      <c r="L107" s="10"/>
      <c r="M107" s="10"/>
      <c r="N107" s="10"/>
      <c r="O107" s="10"/>
      <c r="P107" s="218">
        <f t="shared" si="11"/>
        <v>0</v>
      </c>
      <c r="Q107" s="220"/>
      <c r="R107" s="260">
        <f>IF($Q$7="Art. 25 AGVV",IFERROR(VLOOKUP(Q107,Data!A$1:B$5,2,0),0),50%)</f>
        <v>0</v>
      </c>
      <c r="S107" s="9"/>
      <c r="T107" s="231">
        <f t="shared" si="12"/>
        <v>0</v>
      </c>
      <c r="U107" s="239">
        <f t="shared" si="13"/>
        <v>0</v>
      </c>
      <c r="V107" s="245"/>
      <c r="W107" s="245"/>
      <c r="X107" s="284"/>
      <c r="Y107" s="284"/>
      <c r="Z107" s="246"/>
    </row>
    <row r="108" spans="1:26" x14ac:dyDescent="0.25">
      <c r="A108" s="278">
        <v>12</v>
      </c>
      <c r="B108" s="39"/>
      <c r="C108" s="203" t="str">
        <f>IFERROR(VLOOKUP(B108,Deelnemersoverzicht!B$7:C$21,2,0),"")</f>
        <v/>
      </c>
      <c r="D108" s="202">
        <f>IF($Q$7="Art. 25 AGVV",IFERROR(VLOOKUP(C108,Data!A$8:E$11,5,0),0),0%)</f>
        <v>0</v>
      </c>
      <c r="E108" s="566"/>
      <c r="F108" s="567"/>
      <c r="G108" s="568"/>
      <c r="H108" s="484"/>
      <c r="I108" s="485"/>
      <c r="J108" s="10"/>
      <c r="K108" s="38"/>
      <c r="L108" s="10"/>
      <c r="M108" s="10"/>
      <c r="N108" s="10"/>
      <c r="O108" s="10"/>
      <c r="P108" s="218">
        <f t="shared" si="11"/>
        <v>0</v>
      </c>
      <c r="Q108" s="220"/>
      <c r="R108" s="260">
        <f>IF($Q$7="Art. 25 AGVV",IFERROR(VLOOKUP(Q108,Data!A$1:B$5,2,0),0),50%)</f>
        <v>0</v>
      </c>
      <c r="S108" s="9"/>
      <c r="T108" s="231">
        <f t="shared" si="12"/>
        <v>0</v>
      </c>
      <c r="U108" s="239">
        <f t="shared" si="13"/>
        <v>0</v>
      </c>
      <c r="V108" s="245"/>
      <c r="W108" s="245"/>
      <c r="X108" s="284"/>
      <c r="Y108" s="284"/>
      <c r="Z108" s="246"/>
    </row>
    <row r="109" spans="1:26" x14ac:dyDescent="0.25">
      <c r="A109" s="278">
        <v>13</v>
      </c>
      <c r="B109" s="39"/>
      <c r="C109" s="203" t="str">
        <f>IFERROR(VLOOKUP(B109,Deelnemersoverzicht!B$7:C$21,2,0),"")</f>
        <v/>
      </c>
      <c r="D109" s="202">
        <f>IF($Q$7="Art. 25 AGVV",IFERROR(VLOOKUP(C109,Data!A$8:E$11,5,0),0),0%)</f>
        <v>0</v>
      </c>
      <c r="E109" s="566"/>
      <c r="F109" s="567"/>
      <c r="G109" s="568"/>
      <c r="H109" s="484"/>
      <c r="I109" s="485"/>
      <c r="J109" s="10"/>
      <c r="K109" s="38"/>
      <c r="L109" s="10"/>
      <c r="M109" s="10"/>
      <c r="N109" s="10"/>
      <c r="O109" s="10"/>
      <c r="P109" s="218">
        <f t="shared" si="11"/>
        <v>0</v>
      </c>
      <c r="Q109" s="220"/>
      <c r="R109" s="260">
        <f>IF($Q$7="Art. 25 AGVV",IFERROR(VLOOKUP(Q109,Data!A$1:B$5,2,0),0),50%)</f>
        <v>0</v>
      </c>
      <c r="S109" s="9"/>
      <c r="T109" s="231">
        <f t="shared" si="12"/>
        <v>0</v>
      </c>
      <c r="U109" s="239">
        <f t="shared" si="13"/>
        <v>0</v>
      </c>
      <c r="V109" s="245"/>
      <c r="W109" s="245"/>
      <c r="X109" s="284"/>
      <c r="Y109" s="284"/>
      <c r="Z109" s="246"/>
    </row>
    <row r="110" spans="1:26" x14ac:dyDescent="0.25">
      <c r="A110" s="278">
        <v>14</v>
      </c>
      <c r="B110" s="39"/>
      <c r="C110" s="203" t="str">
        <f>IFERROR(VLOOKUP(B110,Deelnemersoverzicht!B$7:C$21,2,0),"")</f>
        <v/>
      </c>
      <c r="D110" s="202">
        <f>IF($Q$7="Art. 25 AGVV",IFERROR(VLOOKUP(C110,Data!A$8:E$11,5,0),0),0%)</f>
        <v>0</v>
      </c>
      <c r="E110" s="566"/>
      <c r="F110" s="567"/>
      <c r="G110" s="568"/>
      <c r="H110" s="598"/>
      <c r="I110" s="599"/>
      <c r="J110" s="10"/>
      <c r="K110" s="10"/>
      <c r="L110" s="10"/>
      <c r="M110" s="10"/>
      <c r="N110" s="10"/>
      <c r="O110" s="10"/>
      <c r="P110" s="218">
        <f>SUM(H110:L110)</f>
        <v>0</v>
      </c>
      <c r="Q110" s="220"/>
      <c r="R110" s="260">
        <f>IF($Q$7="Art. 25 AGVV",IFERROR(VLOOKUP(Q110,Data!A$1:B$5,2,0),0),50%)</f>
        <v>0</v>
      </c>
      <c r="S110" s="9"/>
      <c r="T110" s="231">
        <f t="shared" si="12"/>
        <v>0</v>
      </c>
      <c r="U110" s="239">
        <f t="shared" si="13"/>
        <v>0</v>
      </c>
      <c r="V110" s="245"/>
      <c r="W110" s="245"/>
      <c r="X110" s="246"/>
      <c r="Y110" s="246"/>
      <c r="Z110" s="246"/>
    </row>
    <row r="111" spans="1:26" ht="15.75" thickBot="1" x14ac:dyDescent="0.3">
      <c r="A111" s="278">
        <v>15</v>
      </c>
      <c r="B111" s="39"/>
      <c r="C111" s="205" t="str">
        <f>IFERROR(VLOOKUP(B111,Deelnemersoverzicht!B$7:C$21,2,0),"")</f>
        <v/>
      </c>
      <c r="D111" s="202">
        <f>IF($Q$7="Art. 25 AGVV",IFERROR(VLOOKUP(C111,Data!A$8:E$11,5,0),0),0%)</f>
        <v>0</v>
      </c>
      <c r="E111" s="593"/>
      <c r="F111" s="594"/>
      <c r="G111" s="595"/>
      <c r="H111" s="598"/>
      <c r="I111" s="599"/>
      <c r="J111" s="61"/>
      <c r="K111" s="61"/>
      <c r="L111" s="61"/>
      <c r="M111" s="61"/>
      <c r="N111" s="61"/>
      <c r="O111" s="61"/>
      <c r="P111" s="218">
        <f>SUM(H111:L111)</f>
        <v>0</v>
      </c>
      <c r="Q111" s="220"/>
      <c r="R111" s="260">
        <f>IF($Q$7="Art. 25 AGVV",IFERROR(VLOOKUP(Q111,Data!A$1:B$5,2,0),0),50%)</f>
        <v>0</v>
      </c>
      <c r="S111" s="37"/>
      <c r="T111" s="231">
        <f t="shared" si="12"/>
        <v>0</v>
      </c>
      <c r="U111" s="239">
        <f t="shared" si="13"/>
        <v>0</v>
      </c>
      <c r="V111" s="245"/>
      <c r="W111" s="245"/>
      <c r="X111" s="246"/>
      <c r="Y111" s="246"/>
      <c r="Z111" s="246"/>
    </row>
    <row r="112" spans="1:26" ht="15.75" thickBot="1" x14ac:dyDescent="0.3">
      <c r="A112" s="286"/>
      <c r="B112" s="287" t="s">
        <v>7</v>
      </c>
      <c r="C112" s="288"/>
      <c r="D112" s="288"/>
      <c r="E112" s="596"/>
      <c r="F112" s="596"/>
      <c r="G112" s="597"/>
      <c r="H112" s="600">
        <f>SUM(H97:H111)</f>
        <v>0</v>
      </c>
      <c r="I112" s="601"/>
      <c r="J112" s="216">
        <f t="shared" ref="J112:P112" si="14">SUM(J97:J111)</f>
        <v>0</v>
      </c>
      <c r="K112" s="216">
        <f t="shared" si="14"/>
        <v>0</v>
      </c>
      <c r="L112" s="216">
        <f t="shared" si="14"/>
        <v>0</v>
      </c>
      <c r="M112" s="216">
        <f t="shared" si="14"/>
        <v>0</v>
      </c>
      <c r="N112" s="216">
        <f t="shared" si="14"/>
        <v>0</v>
      </c>
      <c r="O112" s="216">
        <f t="shared" si="14"/>
        <v>0</v>
      </c>
      <c r="P112" s="217">
        <f t="shared" si="14"/>
        <v>0</v>
      </c>
      <c r="Q112" s="217"/>
      <c r="R112" s="217"/>
      <c r="S112" s="289"/>
      <c r="T112" s="242">
        <f>SUM(T97:T111)</f>
        <v>0</v>
      </c>
      <c r="U112" s="243">
        <f>SUM(U97:U111)</f>
        <v>0</v>
      </c>
      <c r="V112" s="245"/>
      <c r="W112" s="245"/>
      <c r="X112" s="246"/>
      <c r="Y112" s="246"/>
      <c r="Z112" s="246"/>
    </row>
    <row r="113" spans="1:26" ht="8.25" customHeight="1" x14ac:dyDescent="0.25">
      <c r="A113" s="285"/>
      <c r="B113" s="253"/>
      <c r="C113" s="253"/>
      <c r="D113" s="253"/>
      <c r="E113" s="253"/>
      <c r="F113" s="253"/>
      <c r="G113" s="253"/>
      <c r="H113" s="253"/>
      <c r="I113" s="253"/>
      <c r="J113" s="253"/>
      <c r="K113" s="253"/>
      <c r="L113" s="253"/>
      <c r="M113" s="253"/>
      <c r="N113" s="253"/>
      <c r="O113" s="290"/>
      <c r="T113" s="290"/>
      <c r="U113" s="290"/>
      <c r="V113" s="245"/>
      <c r="W113" s="245"/>
      <c r="X113" s="246"/>
      <c r="Y113" s="246"/>
      <c r="Z113" s="246"/>
    </row>
    <row r="114" spans="1:26" x14ac:dyDescent="0.25">
      <c r="A114" s="277" t="s">
        <v>22</v>
      </c>
      <c r="B114" s="253"/>
      <c r="C114" s="253"/>
      <c r="D114" s="253"/>
      <c r="E114" s="253"/>
      <c r="F114" s="253"/>
      <c r="G114" s="253"/>
      <c r="H114" s="253"/>
      <c r="I114" s="253"/>
      <c r="J114" s="253"/>
      <c r="K114" s="253"/>
      <c r="L114" s="253"/>
      <c r="M114" s="253"/>
      <c r="N114" s="253"/>
      <c r="O114" s="290"/>
      <c r="S114" s="290"/>
      <c r="T114" s="290"/>
      <c r="U114" s="290"/>
      <c r="V114" s="245"/>
      <c r="W114" s="245"/>
      <c r="X114" s="246"/>
      <c r="Y114" s="246"/>
      <c r="Z114" s="246"/>
    </row>
    <row r="115" spans="1:26" ht="6" customHeight="1" thickBot="1" x14ac:dyDescent="0.3">
      <c r="A115" s="253"/>
      <c r="B115" s="253"/>
      <c r="C115" s="253"/>
      <c r="D115" s="253"/>
      <c r="E115" s="253"/>
      <c r="F115" s="253"/>
      <c r="G115" s="253"/>
      <c r="H115" s="253"/>
      <c r="I115" s="253"/>
      <c r="J115" s="253"/>
      <c r="K115" s="253"/>
      <c r="L115" s="253"/>
      <c r="M115" s="253"/>
      <c r="N115" s="253"/>
      <c r="O115" s="290"/>
      <c r="S115" s="290"/>
      <c r="T115" s="290"/>
      <c r="U115" s="290"/>
      <c r="V115" s="245"/>
      <c r="W115" s="245"/>
      <c r="X115" s="246"/>
      <c r="Y115" s="246"/>
      <c r="Z115" s="246"/>
    </row>
    <row r="116" spans="1:26" ht="15" customHeight="1" x14ac:dyDescent="0.25">
      <c r="A116" s="512" t="s">
        <v>3</v>
      </c>
      <c r="B116" s="519" t="s">
        <v>88</v>
      </c>
      <c r="C116" s="519" t="s">
        <v>94</v>
      </c>
      <c r="D116" s="443" t="s">
        <v>95</v>
      </c>
      <c r="E116" s="523" t="s">
        <v>9</v>
      </c>
      <c r="F116" s="524"/>
      <c r="G116" s="524"/>
      <c r="H116" s="524"/>
      <c r="I116" s="524"/>
      <c r="J116" s="524"/>
      <c r="K116" s="524"/>
      <c r="L116" s="524"/>
      <c r="M116" s="524"/>
      <c r="N116" s="524"/>
      <c r="O116" s="525"/>
      <c r="P116" s="475" t="s">
        <v>104</v>
      </c>
      <c r="Q116" s="443" t="s">
        <v>372</v>
      </c>
      <c r="R116" s="443" t="s">
        <v>346</v>
      </c>
      <c r="S116" s="443" t="s">
        <v>154</v>
      </c>
      <c r="T116" s="497" t="s">
        <v>97</v>
      </c>
      <c r="U116" s="590" t="s">
        <v>92</v>
      </c>
      <c r="V116" s="245"/>
      <c r="W116" s="245"/>
      <c r="X116" s="284"/>
      <c r="Y116" s="246"/>
      <c r="Z116" s="246"/>
    </row>
    <row r="117" spans="1:26" ht="15.75" thickBot="1" x14ac:dyDescent="0.3">
      <c r="A117" s="514"/>
      <c r="B117" s="522"/>
      <c r="C117" s="522"/>
      <c r="D117" s="447"/>
      <c r="E117" s="526"/>
      <c r="F117" s="527"/>
      <c r="G117" s="527"/>
      <c r="H117" s="527"/>
      <c r="I117" s="527"/>
      <c r="J117" s="527"/>
      <c r="K117" s="527"/>
      <c r="L117" s="527"/>
      <c r="M117" s="527"/>
      <c r="N117" s="527"/>
      <c r="O117" s="528"/>
      <c r="P117" s="476"/>
      <c r="Q117" s="444"/>
      <c r="R117" s="444"/>
      <c r="S117" s="444"/>
      <c r="T117" s="498"/>
      <c r="U117" s="591"/>
      <c r="V117" s="245"/>
      <c r="W117" s="245"/>
      <c r="X117" s="284"/>
      <c r="Y117" s="246"/>
      <c r="Z117" s="246"/>
    </row>
    <row r="118" spans="1:26" x14ac:dyDescent="0.25">
      <c r="A118" s="278">
        <v>1</v>
      </c>
      <c r="B118" s="52"/>
      <c r="C118" s="201" t="str">
        <f>IFERROR(VLOOKUP(B118,Deelnemersoverzicht!B$7:C$21,2,0),"")</f>
        <v/>
      </c>
      <c r="D118" s="202">
        <f>IF($Q$7="Art. 25 AGVV",IFERROR(VLOOKUP(C118,Data!A$8:E$11,5,0),0),0%)</f>
        <v>0</v>
      </c>
      <c r="E118" s="575"/>
      <c r="F118" s="576"/>
      <c r="G118" s="576"/>
      <c r="H118" s="576"/>
      <c r="I118" s="576"/>
      <c r="J118" s="576"/>
      <c r="K118" s="576"/>
      <c r="L118" s="576"/>
      <c r="M118" s="576"/>
      <c r="N118" s="576"/>
      <c r="O118" s="577"/>
      <c r="P118" s="73"/>
      <c r="Q118" s="220"/>
      <c r="R118" s="260">
        <f>IF($Q$7="Art. 25 AGVV",IFERROR(VLOOKUP(Q118,Data!A$1:B$5,2,0),0),50%)</f>
        <v>0</v>
      </c>
      <c r="S118" s="43"/>
      <c r="T118" s="231">
        <f>+P118*R118</f>
        <v>0</v>
      </c>
      <c r="U118" s="238">
        <f>IF(AND($Q$7="Art. 25 AGVV",$S$9&gt;0%,C118="Klein",Q118="Industriële ontwikkeling"),P118*0.8,IF(AND($Q$7="Art. 25 AGVV",Q118="Fundamenteel onderzoek"),P118,T118+(D118*P118)+(P118*$S$9)))</f>
        <v>0</v>
      </c>
      <c r="V118" s="245"/>
      <c r="W118" s="245"/>
      <c r="X118" s="284"/>
      <c r="Y118" s="246"/>
      <c r="Z118" s="246"/>
    </row>
    <row r="119" spans="1:26" x14ac:dyDescent="0.25">
      <c r="A119" s="278">
        <v>2</v>
      </c>
      <c r="B119" s="39"/>
      <c r="C119" s="203" t="str">
        <f>IFERROR(VLOOKUP(B119,Deelnemersoverzicht!B$7:C$21,2,0),"")</f>
        <v/>
      </c>
      <c r="D119" s="202">
        <f>IF($Q$7="Art. 25 AGVV",IFERROR(VLOOKUP(C119,Data!A$8:E$11,5,0),0),0%)</f>
        <v>0</v>
      </c>
      <c r="E119" s="472"/>
      <c r="F119" s="473"/>
      <c r="G119" s="473"/>
      <c r="H119" s="473"/>
      <c r="I119" s="473"/>
      <c r="J119" s="473"/>
      <c r="K119" s="473"/>
      <c r="L119" s="473"/>
      <c r="M119" s="473"/>
      <c r="N119" s="473"/>
      <c r="O119" s="474"/>
      <c r="P119" s="74"/>
      <c r="Q119" s="220"/>
      <c r="R119" s="260">
        <f>IF($Q$7="Art. 25 AGVV",IFERROR(VLOOKUP(Q119,Data!A$1:B$5,2,0),0),50%)</f>
        <v>0</v>
      </c>
      <c r="S119" s="9"/>
      <c r="T119" s="231">
        <f t="shared" ref="T119:T132" si="15">+P119*R119</f>
        <v>0</v>
      </c>
      <c r="U119" s="239">
        <f t="shared" ref="U119:U132" si="16">IF(AND($Q$7="Art. 25 AGVV",$S$9&gt;0%,C119="Klein",Q119="Industriële ontwikkeling"),P119*0.8,IF(AND($Q$7="Art. 25 AGVV",Q119="Fundamenteel onderzoek"),P119,T119+(D119*P119)+(P119*$S$9)))</f>
        <v>0</v>
      </c>
      <c r="V119" s="245"/>
      <c r="W119" s="245"/>
      <c r="X119" s="284"/>
      <c r="Y119" s="246"/>
      <c r="Z119" s="246"/>
    </row>
    <row r="120" spans="1:26" x14ac:dyDescent="0.25">
      <c r="A120" s="278">
        <v>3</v>
      </c>
      <c r="B120" s="39"/>
      <c r="C120" s="203" t="str">
        <f>IFERROR(VLOOKUP(B120,Deelnemersoverzicht!B$7:C$21,2,0),"")</f>
        <v/>
      </c>
      <c r="D120" s="202">
        <f>IF($Q$7="Art. 25 AGVV",IFERROR(VLOOKUP(C120,Data!A$8:E$11,5,0),0),0%)</f>
        <v>0</v>
      </c>
      <c r="E120" s="472"/>
      <c r="F120" s="473"/>
      <c r="G120" s="473"/>
      <c r="H120" s="473"/>
      <c r="I120" s="473"/>
      <c r="J120" s="473"/>
      <c r="K120" s="473"/>
      <c r="L120" s="473"/>
      <c r="M120" s="473"/>
      <c r="N120" s="473"/>
      <c r="O120" s="474"/>
      <c r="P120" s="74"/>
      <c r="Q120" s="220"/>
      <c r="R120" s="260">
        <f>IF($Q$7="Art. 25 AGVV",IFERROR(VLOOKUP(Q120,Data!A$1:B$5,2,0),0),50%)</f>
        <v>0</v>
      </c>
      <c r="S120" s="9"/>
      <c r="T120" s="231">
        <f t="shared" si="15"/>
        <v>0</v>
      </c>
      <c r="U120" s="239">
        <f t="shared" si="16"/>
        <v>0</v>
      </c>
      <c r="V120" s="245"/>
      <c r="W120" s="245"/>
      <c r="X120" s="284"/>
      <c r="Y120" s="246"/>
      <c r="Z120" s="246"/>
    </row>
    <row r="121" spans="1:26" x14ac:dyDescent="0.25">
      <c r="A121" s="278">
        <v>4</v>
      </c>
      <c r="B121" s="39"/>
      <c r="C121" s="203" t="str">
        <f>IFERROR(VLOOKUP(B121,Deelnemersoverzicht!B$7:C$21,2,0),"")</f>
        <v/>
      </c>
      <c r="D121" s="202">
        <f>IF($Q$7="Art. 25 AGVV",IFERROR(VLOOKUP(C121,Data!A$8:E$11,5,0),0),0%)</f>
        <v>0</v>
      </c>
      <c r="E121" s="472"/>
      <c r="F121" s="473"/>
      <c r="G121" s="473"/>
      <c r="H121" s="473"/>
      <c r="I121" s="473"/>
      <c r="J121" s="473"/>
      <c r="K121" s="473"/>
      <c r="L121" s="473"/>
      <c r="M121" s="473"/>
      <c r="N121" s="473"/>
      <c r="O121" s="474"/>
      <c r="P121" s="74"/>
      <c r="Q121" s="220"/>
      <c r="R121" s="260">
        <f>IF($Q$7="Art. 25 AGVV",IFERROR(VLOOKUP(Q121,Data!A$1:B$5,2,0),0),50%)</f>
        <v>0</v>
      </c>
      <c r="S121" s="9"/>
      <c r="T121" s="231">
        <f t="shared" si="15"/>
        <v>0</v>
      </c>
      <c r="U121" s="239">
        <f t="shared" si="16"/>
        <v>0</v>
      </c>
      <c r="V121" s="245"/>
      <c r="W121" s="245"/>
      <c r="X121" s="284"/>
      <c r="Y121" s="246"/>
      <c r="Z121" s="246"/>
    </row>
    <row r="122" spans="1:26" x14ac:dyDescent="0.25">
      <c r="A122" s="278">
        <v>5</v>
      </c>
      <c r="B122" s="39"/>
      <c r="C122" s="203" t="str">
        <f>IFERROR(VLOOKUP(B122,Deelnemersoverzicht!B$7:C$21,2,0),"")</f>
        <v/>
      </c>
      <c r="D122" s="202">
        <f>IF($Q$7="Art. 25 AGVV",IFERROR(VLOOKUP(C122,Data!A$8:E$11,5,0),0),0%)</f>
        <v>0</v>
      </c>
      <c r="E122" s="472"/>
      <c r="F122" s="473"/>
      <c r="G122" s="473"/>
      <c r="H122" s="473"/>
      <c r="I122" s="473"/>
      <c r="J122" s="473"/>
      <c r="K122" s="473"/>
      <c r="L122" s="473"/>
      <c r="M122" s="473"/>
      <c r="N122" s="473"/>
      <c r="O122" s="474"/>
      <c r="P122" s="74"/>
      <c r="Q122" s="220"/>
      <c r="R122" s="260">
        <f>IF($Q$7="Art. 25 AGVV",IFERROR(VLOOKUP(Q122,Data!A$1:B$5,2,0),0),50%)</f>
        <v>0</v>
      </c>
      <c r="S122" s="9"/>
      <c r="T122" s="231">
        <f t="shared" si="15"/>
        <v>0</v>
      </c>
      <c r="U122" s="239">
        <f t="shared" si="16"/>
        <v>0</v>
      </c>
      <c r="V122" s="245"/>
      <c r="W122" s="245"/>
      <c r="X122" s="284"/>
      <c r="Y122" s="246"/>
      <c r="Z122" s="246"/>
    </row>
    <row r="123" spans="1:26" x14ac:dyDescent="0.25">
      <c r="A123" s="278">
        <v>6</v>
      </c>
      <c r="B123" s="39"/>
      <c r="C123" s="203" t="str">
        <f>IFERROR(VLOOKUP(B123,Deelnemersoverzicht!B$7:C$21,2,0),"")</f>
        <v/>
      </c>
      <c r="D123" s="202">
        <f>IF($Q$7="Art. 25 AGVV",IFERROR(VLOOKUP(C123,Data!A$8:E$11,5,0),0),0%)</f>
        <v>0</v>
      </c>
      <c r="E123" s="472"/>
      <c r="F123" s="473"/>
      <c r="G123" s="473"/>
      <c r="H123" s="473"/>
      <c r="I123" s="473"/>
      <c r="J123" s="473"/>
      <c r="K123" s="473"/>
      <c r="L123" s="473"/>
      <c r="M123" s="473"/>
      <c r="N123" s="473"/>
      <c r="O123" s="474"/>
      <c r="P123" s="74"/>
      <c r="Q123" s="220"/>
      <c r="R123" s="260">
        <f>IF($Q$7="Art. 25 AGVV",IFERROR(VLOOKUP(Q123,Data!A$1:B$5,2,0),0),50%)</f>
        <v>0</v>
      </c>
      <c r="S123" s="9"/>
      <c r="T123" s="231">
        <f t="shared" si="15"/>
        <v>0</v>
      </c>
      <c r="U123" s="239">
        <f t="shared" si="16"/>
        <v>0</v>
      </c>
      <c r="V123" s="245"/>
      <c r="W123" s="245"/>
      <c r="X123" s="284"/>
      <c r="Y123" s="246"/>
      <c r="Z123" s="246"/>
    </row>
    <row r="124" spans="1:26" x14ac:dyDescent="0.25">
      <c r="A124" s="278">
        <v>7</v>
      </c>
      <c r="B124" s="39"/>
      <c r="C124" s="203" t="str">
        <f>IFERROR(VLOOKUP(B124,Deelnemersoverzicht!B$7:C$21,2,0),"")</f>
        <v/>
      </c>
      <c r="D124" s="202">
        <f>IF($Q$7="Art. 25 AGVV",IFERROR(VLOOKUP(C124,Data!A$8:E$11,5,0),0),0%)</f>
        <v>0</v>
      </c>
      <c r="E124" s="472"/>
      <c r="F124" s="473"/>
      <c r="G124" s="473"/>
      <c r="H124" s="473"/>
      <c r="I124" s="473"/>
      <c r="J124" s="473"/>
      <c r="K124" s="473"/>
      <c r="L124" s="473"/>
      <c r="M124" s="473"/>
      <c r="N124" s="473"/>
      <c r="O124" s="474"/>
      <c r="P124" s="74"/>
      <c r="Q124" s="220"/>
      <c r="R124" s="260">
        <f>IF($Q$7="Art. 25 AGVV",IFERROR(VLOOKUP(Q124,Data!A$1:B$5,2,0),0),50%)</f>
        <v>0</v>
      </c>
      <c r="S124" s="9"/>
      <c r="T124" s="231">
        <f t="shared" si="15"/>
        <v>0</v>
      </c>
      <c r="U124" s="239">
        <f t="shared" si="16"/>
        <v>0</v>
      </c>
      <c r="V124" s="245"/>
      <c r="W124" s="245"/>
      <c r="X124" s="284"/>
      <c r="Y124" s="246"/>
      <c r="Z124" s="246"/>
    </row>
    <row r="125" spans="1:26" x14ac:dyDescent="0.25">
      <c r="A125" s="278">
        <v>8</v>
      </c>
      <c r="B125" s="39"/>
      <c r="C125" s="203" t="str">
        <f>IFERROR(VLOOKUP(B125,Deelnemersoverzicht!B$7:C$21,2,0),"")</f>
        <v/>
      </c>
      <c r="D125" s="202">
        <f>IF($Q$7="Art. 25 AGVV",IFERROR(VLOOKUP(C125,Data!A$8:E$11,5,0),0),0%)</f>
        <v>0</v>
      </c>
      <c r="E125" s="472"/>
      <c r="F125" s="473"/>
      <c r="G125" s="473"/>
      <c r="H125" s="473"/>
      <c r="I125" s="473"/>
      <c r="J125" s="473"/>
      <c r="K125" s="473"/>
      <c r="L125" s="473"/>
      <c r="M125" s="473"/>
      <c r="N125" s="473"/>
      <c r="O125" s="474"/>
      <c r="P125" s="74"/>
      <c r="Q125" s="220"/>
      <c r="R125" s="260">
        <f>IF($Q$7="Art. 25 AGVV",IFERROR(VLOOKUP(Q125,Data!A$1:B$5,2,0),0),50%)</f>
        <v>0</v>
      </c>
      <c r="S125" s="9"/>
      <c r="T125" s="231">
        <f t="shared" si="15"/>
        <v>0</v>
      </c>
      <c r="U125" s="239">
        <f t="shared" si="16"/>
        <v>0</v>
      </c>
      <c r="V125" s="245"/>
      <c r="W125" s="245"/>
      <c r="X125" s="284"/>
      <c r="Y125" s="246"/>
      <c r="Z125" s="246"/>
    </row>
    <row r="126" spans="1:26" x14ac:dyDescent="0.25">
      <c r="A126" s="278">
        <v>9</v>
      </c>
      <c r="B126" s="39"/>
      <c r="C126" s="203" t="str">
        <f>IFERROR(VLOOKUP(B126,Deelnemersoverzicht!B$7:C$21,2,0),"")</f>
        <v/>
      </c>
      <c r="D126" s="202">
        <f>IF($Q$7="Art. 25 AGVV",IFERROR(VLOOKUP(C126,Data!A$8:E$11,5,0),0),0%)</f>
        <v>0</v>
      </c>
      <c r="E126" s="472"/>
      <c r="F126" s="473"/>
      <c r="G126" s="473"/>
      <c r="H126" s="473"/>
      <c r="I126" s="473"/>
      <c r="J126" s="473"/>
      <c r="K126" s="473"/>
      <c r="L126" s="473"/>
      <c r="M126" s="473"/>
      <c r="N126" s="473"/>
      <c r="O126" s="474"/>
      <c r="P126" s="74"/>
      <c r="Q126" s="220"/>
      <c r="R126" s="260">
        <f>IF($Q$7="Art. 25 AGVV",IFERROR(VLOOKUP(Q126,Data!A$1:B$5,2,0),0),50%)</f>
        <v>0</v>
      </c>
      <c r="S126" s="9"/>
      <c r="T126" s="231">
        <f t="shared" si="15"/>
        <v>0</v>
      </c>
      <c r="U126" s="239">
        <f t="shared" si="16"/>
        <v>0</v>
      </c>
      <c r="V126" s="245"/>
      <c r="W126" s="245"/>
      <c r="X126" s="284"/>
      <c r="Y126" s="246"/>
      <c r="Z126" s="246"/>
    </row>
    <row r="127" spans="1:26" x14ac:dyDescent="0.25">
      <c r="A127" s="278">
        <v>10</v>
      </c>
      <c r="B127" s="39"/>
      <c r="C127" s="203" t="str">
        <f>IFERROR(VLOOKUP(B127,Deelnemersoverzicht!B$7:C$21,2,0),"")</f>
        <v/>
      </c>
      <c r="D127" s="202">
        <f>IF($Q$7="Art. 25 AGVV",IFERROR(VLOOKUP(C127,Data!A$8:E$11,5,0),0),0%)</f>
        <v>0</v>
      </c>
      <c r="E127" s="472"/>
      <c r="F127" s="473"/>
      <c r="G127" s="473"/>
      <c r="H127" s="473"/>
      <c r="I127" s="473"/>
      <c r="J127" s="473"/>
      <c r="K127" s="473"/>
      <c r="L127" s="473"/>
      <c r="M127" s="473"/>
      <c r="N127" s="473"/>
      <c r="O127" s="474"/>
      <c r="P127" s="74"/>
      <c r="Q127" s="220"/>
      <c r="R127" s="260">
        <f>IF($Q$7="Art. 25 AGVV",IFERROR(VLOOKUP(Q127,Data!A$1:B$5,2,0),0),50%)</f>
        <v>0</v>
      </c>
      <c r="S127" s="9"/>
      <c r="T127" s="231">
        <f t="shared" si="15"/>
        <v>0</v>
      </c>
      <c r="U127" s="239">
        <f t="shared" si="16"/>
        <v>0</v>
      </c>
      <c r="V127" s="245"/>
      <c r="W127" s="245"/>
      <c r="X127" s="284"/>
      <c r="Y127" s="246"/>
      <c r="Z127" s="246"/>
    </row>
    <row r="128" spans="1:26" x14ac:dyDescent="0.25">
      <c r="A128" s="278">
        <v>11</v>
      </c>
      <c r="B128" s="39"/>
      <c r="C128" s="203" t="str">
        <f>IFERROR(VLOOKUP(B128,Deelnemersoverzicht!B$7:C$21,2,0),"")</f>
        <v/>
      </c>
      <c r="D128" s="202">
        <f>IF($Q$7="Art. 25 AGVV",IFERROR(VLOOKUP(C128,Data!A$8:E$11,5,0),0),0%)</f>
        <v>0</v>
      </c>
      <c r="E128" s="472"/>
      <c r="F128" s="473"/>
      <c r="G128" s="473"/>
      <c r="H128" s="473"/>
      <c r="I128" s="473"/>
      <c r="J128" s="473"/>
      <c r="K128" s="473"/>
      <c r="L128" s="473"/>
      <c r="M128" s="473"/>
      <c r="N128" s="473"/>
      <c r="O128" s="474"/>
      <c r="P128" s="74"/>
      <c r="Q128" s="220"/>
      <c r="R128" s="260">
        <f>IF($Q$7="Art. 25 AGVV",IFERROR(VLOOKUP(Q128,Data!A$1:B$5,2,0),0),50%)</f>
        <v>0</v>
      </c>
      <c r="S128" s="9"/>
      <c r="T128" s="231">
        <f t="shared" si="15"/>
        <v>0</v>
      </c>
      <c r="U128" s="239">
        <f t="shared" si="16"/>
        <v>0</v>
      </c>
      <c r="V128" s="245"/>
      <c r="W128" s="245"/>
      <c r="X128" s="284"/>
      <c r="Y128" s="246"/>
      <c r="Z128" s="246"/>
    </row>
    <row r="129" spans="1:26" x14ac:dyDescent="0.25">
      <c r="A129" s="278">
        <v>12</v>
      </c>
      <c r="B129" s="39"/>
      <c r="C129" s="203" t="str">
        <f>IFERROR(VLOOKUP(B129,Deelnemersoverzicht!B$7:C$21,2,0),"")</f>
        <v/>
      </c>
      <c r="D129" s="202">
        <f>IF($Q$7="Art. 25 AGVV",IFERROR(VLOOKUP(C129,Data!A$8:E$11,5,0),0),0%)</f>
        <v>0</v>
      </c>
      <c r="E129" s="472"/>
      <c r="F129" s="473"/>
      <c r="G129" s="473"/>
      <c r="H129" s="473"/>
      <c r="I129" s="473"/>
      <c r="J129" s="473"/>
      <c r="K129" s="473"/>
      <c r="L129" s="473"/>
      <c r="M129" s="473"/>
      <c r="N129" s="473"/>
      <c r="O129" s="474"/>
      <c r="P129" s="74"/>
      <c r="Q129" s="220"/>
      <c r="R129" s="260">
        <f>IF($Q$7="Art. 25 AGVV",IFERROR(VLOOKUP(Q129,Data!A$1:B$5,2,0),0),50%)</f>
        <v>0</v>
      </c>
      <c r="S129" s="9"/>
      <c r="T129" s="231">
        <f t="shared" si="15"/>
        <v>0</v>
      </c>
      <c r="U129" s="239">
        <f t="shared" si="16"/>
        <v>0</v>
      </c>
      <c r="V129" s="245"/>
      <c r="W129" s="245"/>
      <c r="X129" s="284"/>
      <c r="Y129" s="246"/>
      <c r="Z129" s="246"/>
    </row>
    <row r="130" spans="1:26" x14ac:dyDescent="0.25">
      <c r="A130" s="278">
        <v>13</v>
      </c>
      <c r="B130" s="39"/>
      <c r="C130" s="203" t="str">
        <f>IFERROR(VLOOKUP(B130,Deelnemersoverzicht!B$7:C$21,2,0),"")</f>
        <v/>
      </c>
      <c r="D130" s="202">
        <f>IF($Q$7="Art. 25 AGVV",IFERROR(VLOOKUP(C130,Data!A$8:E$11,5,0),0),0%)</f>
        <v>0</v>
      </c>
      <c r="E130" s="472"/>
      <c r="F130" s="473"/>
      <c r="G130" s="473"/>
      <c r="H130" s="473"/>
      <c r="I130" s="473"/>
      <c r="J130" s="473"/>
      <c r="K130" s="473"/>
      <c r="L130" s="473"/>
      <c r="M130" s="473"/>
      <c r="N130" s="473"/>
      <c r="O130" s="474"/>
      <c r="P130" s="74"/>
      <c r="Q130" s="220"/>
      <c r="R130" s="260">
        <f>IF($Q$7="Art. 25 AGVV",IFERROR(VLOOKUP(Q130,Data!A$1:B$5,2,0),0),50%)</f>
        <v>0</v>
      </c>
      <c r="S130" s="9"/>
      <c r="T130" s="231">
        <f t="shared" si="15"/>
        <v>0</v>
      </c>
      <c r="U130" s="239">
        <f t="shared" si="16"/>
        <v>0</v>
      </c>
      <c r="V130" s="245"/>
      <c r="W130" s="245"/>
      <c r="X130" s="284"/>
      <c r="Y130" s="246"/>
      <c r="Z130" s="246"/>
    </row>
    <row r="131" spans="1:26" x14ac:dyDescent="0.25">
      <c r="A131" s="278">
        <v>14</v>
      </c>
      <c r="B131" s="39"/>
      <c r="C131" s="203" t="str">
        <f>IFERROR(VLOOKUP(B131,Deelnemersoverzicht!B$7:C$21,2,0),"")</f>
        <v/>
      </c>
      <c r="D131" s="202">
        <f>IF($Q$7="Art. 25 AGVV",IFERROR(VLOOKUP(C131,Data!A$8:E$11,5,0),0),0%)</f>
        <v>0</v>
      </c>
      <c r="E131" s="472"/>
      <c r="F131" s="473"/>
      <c r="G131" s="473"/>
      <c r="H131" s="473"/>
      <c r="I131" s="473"/>
      <c r="J131" s="473"/>
      <c r="K131" s="473"/>
      <c r="L131" s="473"/>
      <c r="M131" s="473"/>
      <c r="N131" s="473"/>
      <c r="O131" s="474"/>
      <c r="P131" s="74"/>
      <c r="Q131" s="220"/>
      <c r="R131" s="260">
        <f>IF($Q$7="Art. 25 AGVV",IFERROR(VLOOKUP(Q131,Data!A$1:B$5,2,0),0),50%)</f>
        <v>0</v>
      </c>
      <c r="S131" s="9"/>
      <c r="T131" s="231">
        <f t="shared" si="15"/>
        <v>0</v>
      </c>
      <c r="U131" s="239">
        <f t="shared" si="16"/>
        <v>0</v>
      </c>
      <c r="V131" s="245"/>
      <c r="W131" s="245"/>
      <c r="X131" s="284"/>
      <c r="Y131" s="246"/>
      <c r="Z131" s="246"/>
    </row>
    <row r="132" spans="1:26" ht="15.75" thickBot="1" x14ac:dyDescent="0.3">
      <c r="A132" s="278">
        <v>15</v>
      </c>
      <c r="B132" s="39"/>
      <c r="C132" s="205" t="str">
        <f>IFERROR(VLOOKUP(B132,Deelnemersoverzicht!B$7:C$21,2,0),"")</f>
        <v/>
      </c>
      <c r="D132" s="202">
        <f>IF($Q$7="Art. 25 AGVV",IFERROR(VLOOKUP(C132,Data!A$8:E$11,5,0),0),0%)</f>
        <v>0</v>
      </c>
      <c r="E132" s="530"/>
      <c r="F132" s="531"/>
      <c r="G132" s="531"/>
      <c r="H132" s="531"/>
      <c r="I132" s="531"/>
      <c r="J132" s="531"/>
      <c r="K132" s="531"/>
      <c r="L132" s="531"/>
      <c r="M132" s="531"/>
      <c r="N132" s="531"/>
      <c r="O132" s="532"/>
      <c r="P132" s="75"/>
      <c r="Q132" s="220"/>
      <c r="R132" s="260">
        <f>IF($Q$7="Art. 25 AGVV",IFERROR(VLOOKUP(Q132,Data!A$1:B$5,2,0),0),50%)</f>
        <v>0</v>
      </c>
      <c r="S132" s="37"/>
      <c r="T132" s="231">
        <f t="shared" si="15"/>
        <v>0</v>
      </c>
      <c r="U132" s="239">
        <f t="shared" si="16"/>
        <v>0</v>
      </c>
      <c r="V132" s="245"/>
      <c r="W132" s="245"/>
      <c r="X132" s="284"/>
      <c r="Y132" s="246"/>
      <c r="Z132" s="246"/>
    </row>
    <row r="133" spans="1:26" ht="15.75" thickBot="1" x14ac:dyDescent="0.3">
      <c r="A133" s="292"/>
      <c r="B133" s="293" t="s">
        <v>7</v>
      </c>
      <c r="C133" s="585"/>
      <c r="D133" s="586"/>
      <c r="E133" s="586"/>
      <c r="F133" s="586"/>
      <c r="G133" s="586"/>
      <c r="H133" s="586"/>
      <c r="I133" s="586"/>
      <c r="J133" s="586"/>
      <c r="K133" s="586"/>
      <c r="L133" s="586"/>
      <c r="M133" s="586"/>
      <c r="N133" s="586"/>
      <c r="O133" s="587"/>
      <c r="P133" s="214">
        <f>SUM(P118:P132)</f>
        <v>0</v>
      </c>
      <c r="Q133" s="214"/>
      <c r="R133" s="214"/>
      <c r="S133" s="270"/>
      <c r="T133" s="242">
        <f>SUM(T118:T132)</f>
        <v>0</v>
      </c>
      <c r="U133" s="243">
        <f>SUM(U118:U132)</f>
        <v>0</v>
      </c>
      <c r="V133" s="245"/>
      <c r="W133" s="245"/>
      <c r="X133" s="246"/>
      <c r="Y133" s="246"/>
      <c r="Z133" s="246"/>
    </row>
    <row r="134" spans="1:26" ht="6.75" customHeight="1" x14ac:dyDescent="0.25">
      <c r="A134" s="253"/>
      <c r="B134" s="253"/>
      <c r="C134" s="253"/>
      <c r="D134" s="253"/>
      <c r="E134" s="253"/>
      <c r="F134" s="253"/>
      <c r="G134" s="253"/>
      <c r="H134" s="253"/>
      <c r="I134" s="253"/>
      <c r="J134" s="253"/>
      <c r="K134" s="253"/>
      <c r="L134" s="253"/>
      <c r="M134" s="253"/>
      <c r="N134" s="253"/>
      <c r="O134" s="290"/>
      <c r="S134" s="290"/>
      <c r="T134" s="290"/>
      <c r="U134" s="290"/>
      <c r="V134" s="245"/>
      <c r="W134" s="245"/>
      <c r="X134" s="246"/>
      <c r="Y134" s="246"/>
      <c r="Z134" s="246"/>
    </row>
    <row r="135" spans="1:26" x14ac:dyDescent="0.25">
      <c r="A135" s="277" t="s">
        <v>81</v>
      </c>
      <c r="B135" s="253"/>
      <c r="C135" s="253"/>
      <c r="D135" s="253"/>
      <c r="E135" s="253"/>
      <c r="F135" s="253"/>
      <c r="G135" s="253"/>
      <c r="H135" s="253"/>
      <c r="I135" s="253"/>
      <c r="J135" s="253"/>
      <c r="K135" s="253"/>
      <c r="L135" s="253"/>
      <c r="M135" s="253"/>
      <c r="N135" s="253"/>
      <c r="O135" s="290"/>
      <c r="S135" s="290"/>
      <c r="T135" s="290"/>
      <c r="U135" s="290"/>
      <c r="V135" s="245"/>
      <c r="W135" s="245"/>
      <c r="X135" s="246"/>
      <c r="Y135" s="246"/>
      <c r="Z135" s="246"/>
    </row>
    <row r="136" spans="1:26" ht="5.25" customHeight="1" x14ac:dyDescent="0.25">
      <c r="A136" s="253"/>
      <c r="B136" s="253"/>
      <c r="C136" s="253"/>
      <c r="D136" s="253"/>
      <c r="E136" s="253"/>
      <c r="F136" s="253"/>
      <c r="G136" s="253"/>
      <c r="H136" s="253"/>
      <c r="I136" s="253"/>
      <c r="J136" s="253"/>
      <c r="K136" s="253"/>
      <c r="L136" s="253"/>
      <c r="M136" s="253"/>
      <c r="N136" s="253"/>
      <c r="O136" s="290"/>
      <c r="S136" s="290"/>
      <c r="T136" s="290"/>
      <c r="U136" s="290"/>
      <c r="V136" s="245"/>
      <c r="W136" s="245"/>
      <c r="X136" s="246"/>
      <c r="Y136" s="246"/>
      <c r="Z136" s="246"/>
    </row>
    <row r="137" spans="1:26" ht="5.25" customHeight="1" thickBot="1" x14ac:dyDescent="0.3">
      <c r="A137" s="253"/>
      <c r="B137" s="253"/>
      <c r="C137" s="253"/>
      <c r="D137" s="253"/>
      <c r="E137" s="253"/>
      <c r="F137" s="253"/>
      <c r="G137" s="253"/>
      <c r="H137" s="253"/>
      <c r="I137" s="253"/>
      <c r="J137" s="253"/>
      <c r="K137" s="253"/>
      <c r="L137" s="253"/>
      <c r="M137" s="253"/>
      <c r="N137" s="253"/>
      <c r="O137" s="290"/>
      <c r="S137" s="290"/>
      <c r="T137" s="290"/>
      <c r="U137" s="290"/>
      <c r="V137" s="245"/>
      <c r="W137" s="245"/>
      <c r="X137" s="246"/>
      <c r="Y137" s="246"/>
      <c r="Z137" s="246"/>
    </row>
    <row r="138" spans="1:26" x14ac:dyDescent="0.25">
      <c r="A138" s="512" t="s">
        <v>3</v>
      </c>
      <c r="B138" s="519" t="s">
        <v>88</v>
      </c>
      <c r="C138" s="519" t="s">
        <v>94</v>
      </c>
      <c r="D138" s="443" t="s">
        <v>95</v>
      </c>
      <c r="E138" s="523" t="s">
        <v>9</v>
      </c>
      <c r="F138" s="524"/>
      <c r="G138" s="524"/>
      <c r="H138" s="524"/>
      <c r="I138" s="524"/>
      <c r="J138" s="524"/>
      <c r="K138" s="524"/>
      <c r="L138" s="524"/>
      <c r="M138" s="524"/>
      <c r="N138" s="524"/>
      <c r="O138" s="525"/>
      <c r="P138" s="475" t="s">
        <v>12</v>
      </c>
      <c r="Q138" s="443" t="s">
        <v>372</v>
      </c>
      <c r="R138" s="443" t="s">
        <v>346</v>
      </c>
      <c r="S138" s="443" t="s">
        <v>154</v>
      </c>
      <c r="T138" s="501" t="s">
        <v>97</v>
      </c>
      <c r="U138" s="590" t="s">
        <v>92</v>
      </c>
      <c r="V138" s="245"/>
      <c r="W138" s="245"/>
      <c r="X138" s="284"/>
      <c r="Y138" s="246"/>
      <c r="Z138" s="246"/>
    </row>
    <row r="139" spans="1:26" ht="15.75" thickBot="1" x14ac:dyDescent="0.3">
      <c r="A139" s="514"/>
      <c r="B139" s="522"/>
      <c r="C139" s="522"/>
      <c r="D139" s="447"/>
      <c r="E139" s="526"/>
      <c r="F139" s="527"/>
      <c r="G139" s="527"/>
      <c r="H139" s="527"/>
      <c r="I139" s="527"/>
      <c r="J139" s="527"/>
      <c r="K139" s="527"/>
      <c r="L139" s="527"/>
      <c r="M139" s="527"/>
      <c r="N139" s="527"/>
      <c r="O139" s="528"/>
      <c r="P139" s="476"/>
      <c r="Q139" s="444"/>
      <c r="R139" s="444"/>
      <c r="S139" s="444"/>
      <c r="T139" s="502"/>
      <c r="U139" s="591"/>
      <c r="V139" s="245"/>
      <c r="W139" s="245"/>
      <c r="X139" s="284"/>
      <c r="Y139" s="246"/>
      <c r="Z139" s="246"/>
    </row>
    <row r="140" spans="1:26" x14ac:dyDescent="0.25">
      <c r="A140" s="278">
        <v>1</v>
      </c>
      <c r="B140" s="52"/>
      <c r="C140" s="201" t="str">
        <f>IFERROR(VLOOKUP(B140,Deelnemersoverzicht!B$7:C$21,2,0),"")</f>
        <v/>
      </c>
      <c r="D140" s="202">
        <f>IF($Q$7="Art. 25 AGVV",IFERROR(VLOOKUP(C140,Data!A$8:E$11,5,0),0),0%)</f>
        <v>0</v>
      </c>
      <c r="E140" s="575"/>
      <c r="F140" s="576"/>
      <c r="G140" s="576"/>
      <c r="H140" s="576"/>
      <c r="I140" s="576"/>
      <c r="J140" s="576"/>
      <c r="K140" s="576"/>
      <c r="L140" s="576"/>
      <c r="M140" s="576"/>
      <c r="N140" s="576"/>
      <c r="O140" s="577"/>
      <c r="P140" s="73"/>
      <c r="Q140" s="220"/>
      <c r="R140" s="260">
        <f>IF($Q$7="Art. 25 AGVV",IFERROR(VLOOKUP(Q140,Data!A$1:B$5,2,0),0),50%)</f>
        <v>0</v>
      </c>
      <c r="S140" s="43"/>
      <c r="T140" s="231">
        <f>+P140*R140</f>
        <v>0</v>
      </c>
      <c r="U140" s="238">
        <f>IF(AND($Q$7="Art. 25 AGVV",$S$9&gt;0%,C140="Klein",Q140="Industriële ontwikkeling"),P140*0.8,IF(AND($Q$7="Art. 25 AGVV",Q140="Fundamenteel onderzoek"),P140,T140+(D140*P140)+(P140*$S$9)))</f>
        <v>0</v>
      </c>
      <c r="V140" s="245"/>
      <c r="W140" s="245"/>
      <c r="X140" s="284"/>
      <c r="Y140" s="246"/>
      <c r="Z140" s="246"/>
    </row>
    <row r="141" spans="1:26" x14ac:dyDescent="0.25">
      <c r="A141" s="278">
        <v>2</v>
      </c>
      <c r="B141" s="39"/>
      <c r="C141" s="203" t="str">
        <f>IFERROR(VLOOKUP(B141,Deelnemersoverzicht!B$7:C$21,2,0),"")</f>
        <v/>
      </c>
      <c r="D141" s="202">
        <f>IF($Q$7="Art. 25 AGVV",IFERROR(VLOOKUP(C141,Data!A$8:E$11,5,0),0),0%)</f>
        <v>0</v>
      </c>
      <c r="E141" s="472"/>
      <c r="F141" s="473"/>
      <c r="G141" s="473"/>
      <c r="H141" s="473"/>
      <c r="I141" s="473"/>
      <c r="J141" s="473"/>
      <c r="K141" s="473"/>
      <c r="L141" s="473"/>
      <c r="M141" s="473"/>
      <c r="N141" s="473"/>
      <c r="O141" s="474"/>
      <c r="P141" s="74"/>
      <c r="Q141" s="220"/>
      <c r="R141" s="260">
        <f>IF($Q$7="Art. 25 AGVV",IFERROR(VLOOKUP(Q141,Data!A$1:B$5,2,0),0),50%)</f>
        <v>0</v>
      </c>
      <c r="S141" s="9"/>
      <c r="T141" s="231">
        <f t="shared" ref="T141:T154" si="17">+P141*R141</f>
        <v>0</v>
      </c>
      <c r="U141" s="239">
        <f t="shared" ref="U141:U154" si="18">IF(AND($Q$7="Art. 25 AGVV",$S$9&gt;0%,C141="Klein",Q141="Industriële ontwikkeling"),P141*0.8,IF(AND($Q$7="Art. 25 AGVV",Q141="Fundamenteel onderzoek"),P141,T141+(D141*P141)+(P141*$S$9)))</f>
        <v>0</v>
      </c>
      <c r="V141" s="245"/>
      <c r="W141" s="245"/>
      <c r="X141" s="284"/>
      <c r="Y141" s="246"/>
      <c r="Z141" s="246"/>
    </row>
    <row r="142" spans="1:26" x14ac:dyDescent="0.25">
      <c r="A142" s="278">
        <v>3</v>
      </c>
      <c r="B142" s="39"/>
      <c r="C142" s="203" t="str">
        <f>IFERROR(VLOOKUP(B142,Deelnemersoverzicht!B$7:C$21,2,0),"")</f>
        <v/>
      </c>
      <c r="D142" s="202">
        <f>IF($Q$7="Art. 25 AGVV",IFERROR(VLOOKUP(C142,Data!A$8:E$11,5,0),0),0%)</f>
        <v>0</v>
      </c>
      <c r="E142" s="472"/>
      <c r="F142" s="473"/>
      <c r="G142" s="473"/>
      <c r="H142" s="473"/>
      <c r="I142" s="473"/>
      <c r="J142" s="473"/>
      <c r="K142" s="473"/>
      <c r="L142" s="473"/>
      <c r="M142" s="473"/>
      <c r="N142" s="473"/>
      <c r="O142" s="474"/>
      <c r="P142" s="74"/>
      <c r="Q142" s="220"/>
      <c r="R142" s="260">
        <f>IF($Q$7="Art. 25 AGVV",IFERROR(VLOOKUP(Q142,Data!A$1:B$5,2,0),0),50%)</f>
        <v>0</v>
      </c>
      <c r="S142" s="9"/>
      <c r="T142" s="231">
        <f t="shared" si="17"/>
        <v>0</v>
      </c>
      <c r="U142" s="239">
        <f t="shared" si="18"/>
        <v>0</v>
      </c>
      <c r="V142" s="245"/>
      <c r="W142" s="245"/>
      <c r="X142" s="284"/>
      <c r="Y142" s="246"/>
      <c r="Z142" s="246"/>
    </row>
    <row r="143" spans="1:26" x14ac:dyDescent="0.25">
      <c r="A143" s="278">
        <v>4</v>
      </c>
      <c r="B143" s="39"/>
      <c r="C143" s="203" t="str">
        <f>IFERROR(VLOOKUP(B143,Deelnemersoverzicht!B$7:C$21,2,0),"")</f>
        <v/>
      </c>
      <c r="D143" s="202">
        <f>IF($Q$7="Art. 25 AGVV",IFERROR(VLOOKUP(C143,Data!A$8:E$11,5,0),0),0%)</f>
        <v>0</v>
      </c>
      <c r="E143" s="472"/>
      <c r="F143" s="473"/>
      <c r="G143" s="473"/>
      <c r="H143" s="473"/>
      <c r="I143" s="473"/>
      <c r="J143" s="473"/>
      <c r="K143" s="473"/>
      <c r="L143" s="473"/>
      <c r="M143" s="473"/>
      <c r="N143" s="473"/>
      <c r="O143" s="474"/>
      <c r="P143" s="74"/>
      <c r="Q143" s="220"/>
      <c r="R143" s="260">
        <f>IF($Q$7="Art. 25 AGVV",IFERROR(VLOOKUP(Q143,Data!A$1:B$5,2,0),0),50%)</f>
        <v>0</v>
      </c>
      <c r="S143" s="9"/>
      <c r="T143" s="231">
        <f t="shared" si="17"/>
        <v>0</v>
      </c>
      <c r="U143" s="239">
        <f t="shared" si="18"/>
        <v>0</v>
      </c>
      <c r="V143" s="245"/>
      <c r="W143" s="245"/>
      <c r="X143" s="284"/>
      <c r="Y143" s="246"/>
      <c r="Z143" s="246"/>
    </row>
    <row r="144" spans="1:26" x14ac:dyDescent="0.25">
      <c r="A144" s="278">
        <v>5</v>
      </c>
      <c r="B144" s="39"/>
      <c r="C144" s="203" t="str">
        <f>IFERROR(VLOOKUP(B144,Deelnemersoverzicht!B$7:C$21,2,0),"")</f>
        <v/>
      </c>
      <c r="D144" s="202">
        <f>IF($Q$7="Art. 25 AGVV",IFERROR(VLOOKUP(C144,Data!A$8:E$11,5,0),0),0%)</f>
        <v>0</v>
      </c>
      <c r="E144" s="472"/>
      <c r="F144" s="473"/>
      <c r="G144" s="473"/>
      <c r="H144" s="473"/>
      <c r="I144" s="473"/>
      <c r="J144" s="473"/>
      <c r="K144" s="473"/>
      <c r="L144" s="473"/>
      <c r="M144" s="473"/>
      <c r="N144" s="473"/>
      <c r="O144" s="474"/>
      <c r="P144" s="74"/>
      <c r="Q144" s="220"/>
      <c r="R144" s="260">
        <f>IF($Q$7="Art. 25 AGVV",IFERROR(VLOOKUP(Q144,Data!A$1:B$5,2,0),0),50%)</f>
        <v>0</v>
      </c>
      <c r="S144" s="9"/>
      <c r="T144" s="231">
        <f t="shared" si="17"/>
        <v>0</v>
      </c>
      <c r="U144" s="239">
        <f t="shared" si="18"/>
        <v>0</v>
      </c>
      <c r="V144" s="245"/>
      <c r="W144" s="245"/>
      <c r="X144" s="284"/>
      <c r="Y144" s="246"/>
      <c r="Z144" s="246"/>
    </row>
    <row r="145" spans="1:27" x14ac:dyDescent="0.25">
      <c r="A145" s="278">
        <v>6</v>
      </c>
      <c r="B145" s="39"/>
      <c r="C145" s="203" t="str">
        <f>IFERROR(VLOOKUP(B145,Deelnemersoverzicht!B$7:C$21,2,0),"")</f>
        <v/>
      </c>
      <c r="D145" s="202">
        <f>IF($Q$7="Art. 25 AGVV",IFERROR(VLOOKUP(C145,Data!A$8:E$11,5,0),0),0%)</f>
        <v>0</v>
      </c>
      <c r="E145" s="472"/>
      <c r="F145" s="473"/>
      <c r="G145" s="473"/>
      <c r="H145" s="473"/>
      <c r="I145" s="473"/>
      <c r="J145" s="473"/>
      <c r="K145" s="473"/>
      <c r="L145" s="473"/>
      <c r="M145" s="473"/>
      <c r="N145" s="473"/>
      <c r="O145" s="474"/>
      <c r="P145" s="74"/>
      <c r="Q145" s="220"/>
      <c r="R145" s="260">
        <f>IF($Q$7="Art. 25 AGVV",IFERROR(VLOOKUP(Q145,Data!A$1:B$5,2,0),0),50%)</f>
        <v>0</v>
      </c>
      <c r="S145" s="9"/>
      <c r="T145" s="231">
        <f t="shared" si="17"/>
        <v>0</v>
      </c>
      <c r="U145" s="239">
        <f t="shared" si="18"/>
        <v>0</v>
      </c>
      <c r="V145" s="245"/>
      <c r="W145" s="245"/>
      <c r="X145" s="284"/>
      <c r="Y145" s="246"/>
      <c r="Z145" s="246"/>
    </row>
    <row r="146" spans="1:27" x14ac:dyDescent="0.25">
      <c r="A146" s="278">
        <v>7</v>
      </c>
      <c r="B146" s="39"/>
      <c r="C146" s="203" t="str">
        <f>IFERROR(VLOOKUP(B146,Deelnemersoverzicht!B$7:C$21,2,0),"")</f>
        <v/>
      </c>
      <c r="D146" s="202">
        <f>IF($Q$7="Art. 25 AGVV",IFERROR(VLOOKUP(C146,Data!A$8:E$11,5,0),0),0%)</f>
        <v>0</v>
      </c>
      <c r="E146" s="472"/>
      <c r="F146" s="473"/>
      <c r="G146" s="473"/>
      <c r="H146" s="473"/>
      <c r="I146" s="473"/>
      <c r="J146" s="473"/>
      <c r="K146" s="473"/>
      <c r="L146" s="473"/>
      <c r="M146" s="473"/>
      <c r="N146" s="473"/>
      <c r="O146" s="474"/>
      <c r="P146" s="74"/>
      <c r="Q146" s="220"/>
      <c r="R146" s="260">
        <f>IF($Q$7="Art. 25 AGVV",IFERROR(VLOOKUP(Q146,Data!A$1:B$5,2,0),0),50%)</f>
        <v>0</v>
      </c>
      <c r="S146" s="9"/>
      <c r="T146" s="231">
        <f t="shared" si="17"/>
        <v>0</v>
      </c>
      <c r="U146" s="239">
        <f t="shared" si="18"/>
        <v>0</v>
      </c>
      <c r="V146" s="245"/>
      <c r="W146" s="245"/>
      <c r="X146" s="284"/>
      <c r="Y146" s="246"/>
      <c r="Z146" s="246"/>
    </row>
    <row r="147" spans="1:27" x14ac:dyDescent="0.25">
      <c r="A147" s="278">
        <v>8</v>
      </c>
      <c r="B147" s="39"/>
      <c r="C147" s="203" t="str">
        <f>IFERROR(VLOOKUP(B147,Deelnemersoverzicht!B$7:C$21,2,0),"")</f>
        <v/>
      </c>
      <c r="D147" s="202">
        <f>IF($Q$7="Art. 25 AGVV",IFERROR(VLOOKUP(C147,Data!A$8:E$11,5,0),0),0%)</f>
        <v>0</v>
      </c>
      <c r="E147" s="472"/>
      <c r="F147" s="473"/>
      <c r="G147" s="473"/>
      <c r="H147" s="473"/>
      <c r="I147" s="473"/>
      <c r="J147" s="473"/>
      <c r="K147" s="473"/>
      <c r="L147" s="473"/>
      <c r="M147" s="473"/>
      <c r="N147" s="473"/>
      <c r="O147" s="474"/>
      <c r="P147" s="74"/>
      <c r="Q147" s="220"/>
      <c r="R147" s="260">
        <f>IF($Q$7="Art. 25 AGVV",IFERROR(VLOOKUP(Q147,Data!A$1:B$5,2,0),0),50%)</f>
        <v>0</v>
      </c>
      <c r="S147" s="9"/>
      <c r="T147" s="231">
        <f t="shared" si="17"/>
        <v>0</v>
      </c>
      <c r="U147" s="239">
        <f t="shared" si="18"/>
        <v>0</v>
      </c>
      <c r="V147" s="245"/>
      <c r="W147" s="245"/>
      <c r="X147" s="284"/>
      <c r="Y147" s="246"/>
      <c r="Z147" s="246"/>
    </row>
    <row r="148" spans="1:27" x14ac:dyDescent="0.25">
      <c r="A148" s="278">
        <v>9</v>
      </c>
      <c r="B148" s="39"/>
      <c r="C148" s="203" t="str">
        <f>IFERROR(VLOOKUP(B148,Deelnemersoverzicht!B$7:C$21,2,0),"")</f>
        <v/>
      </c>
      <c r="D148" s="202">
        <f>IF($Q$7="Art. 25 AGVV",IFERROR(VLOOKUP(C148,Data!A$8:E$11,5,0),0),0%)</f>
        <v>0</v>
      </c>
      <c r="E148" s="472"/>
      <c r="F148" s="473"/>
      <c r="G148" s="473"/>
      <c r="H148" s="473"/>
      <c r="I148" s="473"/>
      <c r="J148" s="473"/>
      <c r="K148" s="473"/>
      <c r="L148" s="473"/>
      <c r="M148" s="473"/>
      <c r="N148" s="473"/>
      <c r="O148" s="474"/>
      <c r="P148" s="74"/>
      <c r="Q148" s="220"/>
      <c r="R148" s="260">
        <f>IF($Q$7="Art. 25 AGVV",IFERROR(VLOOKUP(Q148,Data!A$1:B$5,2,0),0),50%)</f>
        <v>0</v>
      </c>
      <c r="S148" s="9"/>
      <c r="T148" s="231">
        <f t="shared" si="17"/>
        <v>0</v>
      </c>
      <c r="U148" s="239">
        <f t="shared" si="18"/>
        <v>0</v>
      </c>
      <c r="V148" s="245"/>
      <c r="W148" s="245"/>
      <c r="X148" s="284"/>
      <c r="Y148" s="246"/>
      <c r="Z148" s="246"/>
    </row>
    <row r="149" spans="1:27" x14ac:dyDescent="0.25">
      <c r="A149" s="278">
        <v>10</v>
      </c>
      <c r="B149" s="39"/>
      <c r="C149" s="203" t="str">
        <f>IFERROR(VLOOKUP(B149,Deelnemersoverzicht!B$7:C$21,2,0),"")</f>
        <v/>
      </c>
      <c r="D149" s="202">
        <f>IF($Q$7="Art. 25 AGVV",IFERROR(VLOOKUP(C149,Data!A$8:E$11,5,0),0),0%)</f>
        <v>0</v>
      </c>
      <c r="E149" s="472"/>
      <c r="F149" s="473"/>
      <c r="G149" s="473"/>
      <c r="H149" s="473"/>
      <c r="I149" s="473"/>
      <c r="J149" s="473"/>
      <c r="K149" s="473"/>
      <c r="L149" s="473"/>
      <c r="M149" s="473"/>
      <c r="N149" s="473"/>
      <c r="O149" s="474"/>
      <c r="P149" s="74"/>
      <c r="Q149" s="220"/>
      <c r="R149" s="260">
        <f>IF($Q$7="Art. 25 AGVV",IFERROR(VLOOKUP(Q149,Data!A$1:B$5,2,0),0),50%)</f>
        <v>0</v>
      </c>
      <c r="S149" s="9"/>
      <c r="T149" s="231">
        <f t="shared" si="17"/>
        <v>0</v>
      </c>
      <c r="U149" s="239">
        <f t="shared" si="18"/>
        <v>0</v>
      </c>
      <c r="V149" s="245"/>
      <c r="W149" s="245"/>
      <c r="X149" s="284"/>
      <c r="Y149" s="246"/>
      <c r="Z149" s="246"/>
    </row>
    <row r="150" spans="1:27" x14ac:dyDescent="0.25">
      <c r="A150" s="278">
        <v>11</v>
      </c>
      <c r="B150" s="39"/>
      <c r="C150" s="203" t="str">
        <f>IFERROR(VLOOKUP(B150,Deelnemersoverzicht!B$7:C$21,2,0),"")</f>
        <v/>
      </c>
      <c r="D150" s="202">
        <f>IF($Q$7="Art. 25 AGVV",IFERROR(VLOOKUP(C150,Data!A$8:E$11,5,0),0),0%)</f>
        <v>0</v>
      </c>
      <c r="E150" s="472"/>
      <c r="F150" s="473"/>
      <c r="G150" s="473"/>
      <c r="H150" s="473"/>
      <c r="I150" s="473"/>
      <c r="J150" s="473"/>
      <c r="K150" s="473"/>
      <c r="L150" s="473"/>
      <c r="M150" s="473"/>
      <c r="N150" s="473"/>
      <c r="O150" s="474"/>
      <c r="P150" s="74"/>
      <c r="Q150" s="220"/>
      <c r="R150" s="260">
        <f>IF($Q$7="Art. 25 AGVV",IFERROR(VLOOKUP(Q150,Data!A$1:B$5,2,0),0),50%)</f>
        <v>0</v>
      </c>
      <c r="S150" s="9"/>
      <c r="T150" s="231">
        <f t="shared" si="17"/>
        <v>0</v>
      </c>
      <c r="U150" s="239">
        <f t="shared" si="18"/>
        <v>0</v>
      </c>
      <c r="V150" s="245"/>
      <c r="W150" s="245"/>
      <c r="X150" s="284"/>
      <c r="Y150" s="246"/>
      <c r="Z150" s="246"/>
    </row>
    <row r="151" spans="1:27" x14ac:dyDescent="0.25">
      <c r="A151" s="278">
        <v>12</v>
      </c>
      <c r="B151" s="39"/>
      <c r="C151" s="203" t="str">
        <f>IFERROR(VLOOKUP(B151,Deelnemersoverzicht!B$7:C$21,2,0),"")</f>
        <v/>
      </c>
      <c r="D151" s="202">
        <f>IF($Q$7="Art. 25 AGVV",IFERROR(VLOOKUP(C151,Data!A$8:E$11,5,0),0),0%)</f>
        <v>0</v>
      </c>
      <c r="E151" s="472"/>
      <c r="F151" s="473"/>
      <c r="G151" s="473"/>
      <c r="H151" s="473"/>
      <c r="I151" s="473"/>
      <c r="J151" s="473"/>
      <c r="K151" s="473"/>
      <c r="L151" s="473"/>
      <c r="M151" s="473"/>
      <c r="N151" s="473"/>
      <c r="O151" s="474"/>
      <c r="P151" s="74"/>
      <c r="Q151" s="220"/>
      <c r="R151" s="260">
        <f>IF($Q$7="Art. 25 AGVV",IFERROR(VLOOKUP(Q151,Data!A$1:B$5,2,0),0),50%)</f>
        <v>0</v>
      </c>
      <c r="S151" s="9"/>
      <c r="T151" s="231">
        <f t="shared" si="17"/>
        <v>0</v>
      </c>
      <c r="U151" s="239">
        <f t="shared" si="18"/>
        <v>0</v>
      </c>
      <c r="V151" s="245"/>
      <c r="W151" s="245"/>
      <c r="X151" s="284"/>
      <c r="Y151" s="246"/>
      <c r="Z151" s="246"/>
    </row>
    <row r="152" spans="1:27" x14ac:dyDescent="0.25">
      <c r="A152" s="278">
        <v>13</v>
      </c>
      <c r="B152" s="39"/>
      <c r="C152" s="203" t="str">
        <f>IFERROR(VLOOKUP(B152,Deelnemersoverzicht!B$7:C$21,2,0),"")</f>
        <v/>
      </c>
      <c r="D152" s="202">
        <f>IF($Q$7="Art. 25 AGVV",IFERROR(VLOOKUP(C152,Data!A$8:E$11,5,0),0),0%)</f>
        <v>0</v>
      </c>
      <c r="E152" s="472"/>
      <c r="F152" s="473"/>
      <c r="G152" s="473"/>
      <c r="H152" s="473"/>
      <c r="I152" s="473"/>
      <c r="J152" s="473"/>
      <c r="K152" s="473"/>
      <c r="L152" s="473"/>
      <c r="M152" s="473"/>
      <c r="N152" s="473"/>
      <c r="O152" s="474"/>
      <c r="P152" s="74"/>
      <c r="Q152" s="220"/>
      <c r="R152" s="260">
        <f>IF($Q$7="Art. 25 AGVV",IFERROR(VLOOKUP(Q152,Data!A$1:B$5,2,0),0),50%)</f>
        <v>0</v>
      </c>
      <c r="S152" s="9"/>
      <c r="T152" s="231">
        <f t="shared" si="17"/>
        <v>0</v>
      </c>
      <c r="U152" s="239">
        <f t="shared" si="18"/>
        <v>0</v>
      </c>
      <c r="V152" s="245"/>
      <c r="W152" s="245"/>
      <c r="X152" s="284"/>
      <c r="Y152" s="246"/>
      <c r="Z152" s="246"/>
    </row>
    <row r="153" spans="1:27" x14ac:dyDescent="0.25">
      <c r="A153" s="278">
        <v>14</v>
      </c>
      <c r="B153" s="39"/>
      <c r="C153" s="203" t="str">
        <f>IFERROR(VLOOKUP(B153,Deelnemersoverzicht!B$7:C$21,2,0),"")</f>
        <v/>
      </c>
      <c r="D153" s="202">
        <f>IF($Q$7="Art. 25 AGVV",IFERROR(VLOOKUP(C153,Data!A$8:E$11,5,0),0),0%)</f>
        <v>0</v>
      </c>
      <c r="E153" s="472"/>
      <c r="F153" s="473"/>
      <c r="G153" s="473"/>
      <c r="H153" s="473"/>
      <c r="I153" s="473"/>
      <c r="J153" s="473"/>
      <c r="K153" s="473"/>
      <c r="L153" s="473"/>
      <c r="M153" s="473"/>
      <c r="N153" s="473"/>
      <c r="O153" s="474"/>
      <c r="P153" s="74"/>
      <c r="Q153" s="220"/>
      <c r="R153" s="260">
        <f>IF($Q$7="Art. 25 AGVV",IFERROR(VLOOKUP(Q153,Data!A$1:B$5,2,0),0),50%)</f>
        <v>0</v>
      </c>
      <c r="S153" s="9"/>
      <c r="T153" s="231">
        <f t="shared" si="17"/>
        <v>0</v>
      </c>
      <c r="U153" s="239">
        <f t="shared" si="18"/>
        <v>0</v>
      </c>
      <c r="V153" s="245"/>
      <c r="W153" s="245"/>
      <c r="X153" s="284"/>
      <c r="Y153" s="246"/>
      <c r="Z153" s="246"/>
    </row>
    <row r="154" spans="1:27" ht="15.75" thickBot="1" x14ac:dyDescent="0.3">
      <c r="A154" s="278">
        <v>15</v>
      </c>
      <c r="B154" s="39"/>
      <c r="C154" s="205" t="str">
        <f>IFERROR(VLOOKUP(B154,Deelnemersoverzicht!B$7:C$21,2,0),"")</f>
        <v/>
      </c>
      <c r="D154" s="202">
        <f>IF($Q$7="Art. 25 AGVV",IFERROR(VLOOKUP(C154,Data!A$8:E$11,5,0),0),0%)</f>
        <v>0</v>
      </c>
      <c r="E154" s="530"/>
      <c r="F154" s="531"/>
      <c r="G154" s="531"/>
      <c r="H154" s="531"/>
      <c r="I154" s="531"/>
      <c r="J154" s="531"/>
      <c r="K154" s="531"/>
      <c r="L154" s="531"/>
      <c r="M154" s="531"/>
      <c r="N154" s="531"/>
      <c r="O154" s="532"/>
      <c r="P154" s="75"/>
      <c r="Q154" s="220"/>
      <c r="R154" s="260">
        <f>IF($Q$7="Art. 25 AGVV",IFERROR(VLOOKUP(Q154,Data!A$1:B$5,2,0),0),50%)</f>
        <v>0</v>
      </c>
      <c r="S154" s="37"/>
      <c r="T154" s="231">
        <f t="shared" si="17"/>
        <v>0</v>
      </c>
      <c r="U154" s="239">
        <f t="shared" si="18"/>
        <v>0</v>
      </c>
      <c r="V154" s="245"/>
      <c r="W154" s="245"/>
      <c r="X154" s="284"/>
      <c r="Y154" s="246"/>
      <c r="Z154" s="246"/>
    </row>
    <row r="155" spans="1:27" ht="15.75" thickBot="1" x14ac:dyDescent="0.3">
      <c r="A155" s="292"/>
      <c r="B155" s="294" t="s">
        <v>10</v>
      </c>
      <c r="C155" s="582"/>
      <c r="D155" s="583"/>
      <c r="E155" s="583"/>
      <c r="F155" s="583"/>
      <c r="G155" s="583"/>
      <c r="H155" s="583"/>
      <c r="I155" s="583"/>
      <c r="J155" s="583"/>
      <c r="K155" s="583"/>
      <c r="L155" s="583"/>
      <c r="M155" s="583"/>
      <c r="N155" s="583"/>
      <c r="O155" s="584"/>
      <c r="P155" s="215">
        <f>SUM(P140:P154)</f>
        <v>0</v>
      </c>
      <c r="Q155" s="215"/>
      <c r="R155" s="215"/>
      <c r="S155" s="270"/>
      <c r="T155" s="242">
        <f>SUM(T140:T154)</f>
        <v>0</v>
      </c>
      <c r="U155" s="243">
        <f>SUM(U140:U154)</f>
        <v>0</v>
      </c>
      <c r="V155" s="245"/>
      <c r="W155" s="245"/>
      <c r="X155" s="246"/>
      <c r="Y155" s="246"/>
      <c r="Z155" s="246"/>
    </row>
    <row r="156" spans="1:27" ht="7.5" customHeight="1" x14ac:dyDescent="0.25">
      <c r="A156" s="253"/>
      <c r="B156" s="253"/>
      <c r="C156" s="253"/>
      <c r="D156" s="253"/>
      <c r="E156" s="253"/>
      <c r="F156" s="253"/>
      <c r="G156" s="253"/>
      <c r="H156" s="253"/>
      <c r="I156" s="253"/>
      <c r="J156" s="253"/>
      <c r="K156" s="253"/>
      <c r="L156" s="253"/>
      <c r="M156" s="253"/>
      <c r="N156" s="253"/>
      <c r="O156" s="253"/>
      <c r="P156" s="253"/>
      <c r="Q156" s="253"/>
      <c r="R156" s="253"/>
      <c r="S156" s="253"/>
      <c r="T156" s="253"/>
      <c r="U156" s="253"/>
      <c r="V156" s="253"/>
      <c r="W156" s="253"/>
      <c r="X156" s="246"/>
      <c r="Y156" s="246"/>
      <c r="Z156" s="246"/>
    </row>
    <row r="157" spans="1:27" x14ac:dyDescent="0.25">
      <c r="A157" s="277" t="s">
        <v>55</v>
      </c>
      <c r="B157" s="253"/>
      <c r="C157" s="253"/>
      <c r="D157" s="253"/>
      <c r="E157" s="253"/>
      <c r="F157" s="253"/>
      <c r="G157" s="253"/>
      <c r="H157" s="253"/>
      <c r="I157" s="253"/>
      <c r="J157" s="253"/>
      <c r="K157" s="253"/>
      <c r="L157" s="253"/>
      <c r="M157" s="253"/>
      <c r="N157" s="253"/>
      <c r="O157" s="253"/>
      <c r="P157" s="253"/>
      <c r="Q157" s="253"/>
      <c r="R157" s="253"/>
      <c r="S157" s="253"/>
      <c r="T157" s="253"/>
      <c r="U157" s="253"/>
      <c r="V157" s="253"/>
      <c r="W157" s="253"/>
      <c r="X157" s="246"/>
      <c r="Y157" s="246"/>
      <c r="Z157" s="246"/>
    </row>
    <row r="158" spans="1:27" ht="6" customHeight="1" thickBot="1" x14ac:dyDescent="0.3">
      <c r="A158" s="253"/>
      <c r="B158" s="253"/>
      <c r="C158" s="253"/>
      <c r="D158" s="253"/>
      <c r="E158" s="253"/>
      <c r="F158" s="253"/>
      <c r="G158" s="253"/>
      <c r="H158" s="253"/>
      <c r="I158" s="253"/>
      <c r="J158" s="253"/>
      <c r="K158" s="253"/>
      <c r="L158" s="253"/>
      <c r="M158" s="253"/>
      <c r="N158" s="253"/>
      <c r="O158" s="253"/>
      <c r="P158" s="253"/>
      <c r="Q158" s="253"/>
      <c r="R158" s="253"/>
      <c r="S158" s="253"/>
      <c r="T158" s="253"/>
      <c r="U158" s="253"/>
      <c r="V158" s="253"/>
      <c r="W158" s="253"/>
      <c r="X158" s="246"/>
      <c r="Y158" s="246"/>
      <c r="Z158" s="246"/>
    </row>
    <row r="159" spans="1:27" x14ac:dyDescent="0.25">
      <c r="A159" s="578" t="s">
        <v>3</v>
      </c>
      <c r="B159" s="580" t="s">
        <v>88</v>
      </c>
      <c r="C159" s="445" t="s">
        <v>94</v>
      </c>
      <c r="D159" s="443" t="s">
        <v>95</v>
      </c>
      <c r="E159" s="448" t="s">
        <v>9</v>
      </c>
      <c r="F159" s="449"/>
      <c r="G159" s="449"/>
      <c r="H159" s="449"/>
      <c r="I159" s="449"/>
      <c r="J159" s="449"/>
      <c r="K159" s="449"/>
      <c r="L159" s="449"/>
      <c r="M159" s="449"/>
      <c r="N159" s="449"/>
      <c r="O159" s="449"/>
      <c r="P159" s="449"/>
      <c r="Q159" s="449"/>
      <c r="R159" s="450"/>
      <c r="S159" s="475" t="s">
        <v>12</v>
      </c>
      <c r="T159" s="460" t="s">
        <v>384</v>
      </c>
      <c r="U159" s="443" t="s">
        <v>346</v>
      </c>
      <c r="V159" s="253"/>
      <c r="W159" s="253"/>
      <c r="X159" s="284"/>
      <c r="Y159" s="284"/>
      <c r="Z159" s="284"/>
      <c r="AA159" s="290"/>
    </row>
    <row r="160" spans="1:27" ht="15.75" thickBot="1" x14ac:dyDescent="0.3">
      <c r="A160" s="579"/>
      <c r="B160" s="581"/>
      <c r="C160" s="446"/>
      <c r="D160" s="447"/>
      <c r="E160" s="451"/>
      <c r="F160" s="452"/>
      <c r="G160" s="452"/>
      <c r="H160" s="452"/>
      <c r="I160" s="452"/>
      <c r="J160" s="452"/>
      <c r="K160" s="452"/>
      <c r="L160" s="452"/>
      <c r="M160" s="452"/>
      <c r="N160" s="452"/>
      <c r="O160" s="452"/>
      <c r="P160" s="452"/>
      <c r="Q160" s="452"/>
      <c r="R160" s="453"/>
      <c r="S160" s="476"/>
      <c r="T160" s="461"/>
      <c r="U160" s="444"/>
      <c r="V160" s="253"/>
      <c r="W160" s="253"/>
      <c r="X160" s="284"/>
      <c r="Y160" s="284"/>
      <c r="Z160" s="284"/>
      <c r="AA160" s="290"/>
    </row>
    <row r="161" spans="1:28" x14ac:dyDescent="0.25">
      <c r="A161" s="278">
        <v>1</v>
      </c>
      <c r="B161" s="62"/>
      <c r="C161" s="201" t="str">
        <f>IFERROR(VLOOKUP(B161,Deelnemersoverzicht!B$7:C$21,2,0),"")</f>
        <v/>
      </c>
      <c r="D161" s="202">
        <f>IF($Q$7="Art. 25 AGVV",IFERROR(VLOOKUP(C161,Data!A$8:E$11,5,0),0),0%)</f>
        <v>0</v>
      </c>
      <c r="E161" s="454"/>
      <c r="F161" s="455"/>
      <c r="G161" s="455"/>
      <c r="H161" s="455"/>
      <c r="I161" s="455"/>
      <c r="J161" s="455"/>
      <c r="K161" s="455"/>
      <c r="L161" s="455"/>
      <c r="M161" s="455"/>
      <c r="N161" s="455"/>
      <c r="O161" s="455"/>
      <c r="P161" s="455"/>
      <c r="Q161" s="455"/>
      <c r="R161" s="456"/>
      <c r="S161" s="222"/>
      <c r="T161" s="220"/>
      <c r="U161" s="260">
        <f>IF($Q$7="Art. 25 AGVV",IFERROR(VLOOKUP(T161,Data!A$1:B$5,2,0),0),50%)</f>
        <v>0</v>
      </c>
      <c r="V161" s="296">
        <f>($S161*$U161)</f>
        <v>0</v>
      </c>
      <c r="W161" s="296">
        <f>IF(AND($Q$7="Art. 25 AGVV",$S$9&gt;0%,C161="Klein",T161="Industriële ontwikkeling"),S161*0.8,IF(AND($Q$7="Art. 25 AGVV",T161="Fundamenteel onderzoek"),S161,V161+($S161*$D161)+($S161*$S$9)))</f>
        <v>0</v>
      </c>
      <c r="X161" s="284"/>
      <c r="Y161" s="284"/>
      <c r="Z161" s="284"/>
      <c r="AA161" s="290"/>
    </row>
    <row r="162" spans="1:28" x14ac:dyDescent="0.25">
      <c r="A162" s="278">
        <v>2</v>
      </c>
      <c r="B162" s="44"/>
      <c r="C162" s="203" t="str">
        <f>IFERROR(VLOOKUP(B162,Deelnemersoverzicht!B$7:C$21,2,0),"")</f>
        <v/>
      </c>
      <c r="D162" s="202">
        <f>IF($Q$7="Art. 25 AGVV",IFERROR(VLOOKUP(C162,Data!A$8:E$11,5,0),0),0%)</f>
        <v>0</v>
      </c>
      <c r="E162" s="457"/>
      <c r="F162" s="458"/>
      <c r="G162" s="458"/>
      <c r="H162" s="458"/>
      <c r="I162" s="458"/>
      <c r="J162" s="458"/>
      <c r="K162" s="458"/>
      <c r="L162" s="458"/>
      <c r="M162" s="458"/>
      <c r="N162" s="458"/>
      <c r="O162" s="458"/>
      <c r="P162" s="458"/>
      <c r="Q162" s="458"/>
      <c r="R162" s="459"/>
      <c r="S162" s="223"/>
      <c r="T162" s="220"/>
      <c r="U162" s="260">
        <f>IF($Q$7="Art. 25 AGVV",IFERROR(VLOOKUP(T162,Data!A$1:B$5,2,0),0),50%)</f>
        <v>0</v>
      </c>
      <c r="V162" s="296">
        <f t="shared" ref="V162:V170" si="19">($S162*$U162)</f>
        <v>0</v>
      </c>
      <c r="W162" s="296">
        <f t="shared" ref="W162:W170" si="20">IF(AND($Q$7="Art. 25 AGVV",$S$9&gt;0%,C162="Klein",T162="Industriële ontwikkeling"),S162*0.8,IF(AND($Q$7="Art. 25 AGVV",T162="Fundamenteel onderzoek"),S162,V162+($S162*$D162)+($S162*$S$9)))</f>
        <v>0</v>
      </c>
      <c r="X162" s="284"/>
      <c r="Y162" s="284"/>
      <c r="Z162" s="284"/>
      <c r="AA162" s="290"/>
    </row>
    <row r="163" spans="1:28" x14ac:dyDescent="0.25">
      <c r="A163" s="278">
        <v>3</v>
      </c>
      <c r="B163" s="44"/>
      <c r="C163" s="203" t="str">
        <f>IFERROR(VLOOKUP(B163,Deelnemersoverzicht!B$7:C$21,2,0),"")</f>
        <v/>
      </c>
      <c r="D163" s="202">
        <f>IF($Q$7="Art. 25 AGVV",IFERROR(VLOOKUP(C163,Data!A$8:E$11,5,0),0),0%)</f>
        <v>0</v>
      </c>
      <c r="E163" s="457"/>
      <c r="F163" s="458"/>
      <c r="G163" s="458"/>
      <c r="H163" s="458"/>
      <c r="I163" s="458"/>
      <c r="J163" s="458"/>
      <c r="K163" s="458"/>
      <c r="L163" s="458"/>
      <c r="M163" s="458"/>
      <c r="N163" s="458"/>
      <c r="O163" s="458"/>
      <c r="P163" s="458"/>
      <c r="Q163" s="458"/>
      <c r="R163" s="459"/>
      <c r="S163" s="223"/>
      <c r="T163" s="220"/>
      <c r="U163" s="260">
        <f>IF($Q$7="Art. 25 AGVV",IFERROR(VLOOKUP(T163,Data!A$1:B$5,2,0),0),50%)</f>
        <v>0</v>
      </c>
      <c r="V163" s="296">
        <f t="shared" si="19"/>
        <v>0</v>
      </c>
      <c r="W163" s="296">
        <f t="shared" si="20"/>
        <v>0</v>
      </c>
      <c r="X163" s="284"/>
      <c r="Y163" s="284"/>
      <c r="Z163" s="284"/>
      <c r="AA163" s="290"/>
    </row>
    <row r="164" spans="1:28" x14ac:dyDescent="0.25">
      <c r="A164" s="278">
        <v>4</v>
      </c>
      <c r="B164" s="44"/>
      <c r="C164" s="203" t="str">
        <f>IFERROR(VLOOKUP(B164,Deelnemersoverzicht!B$7:C$21,2,0),"")</f>
        <v/>
      </c>
      <c r="D164" s="202">
        <f>IF($Q$7="Art. 25 AGVV",IFERROR(VLOOKUP(C164,Data!A$8:E$11,5,0),0),0%)</f>
        <v>0</v>
      </c>
      <c r="E164" s="457"/>
      <c r="F164" s="458"/>
      <c r="G164" s="458"/>
      <c r="H164" s="458"/>
      <c r="I164" s="458"/>
      <c r="J164" s="458"/>
      <c r="K164" s="458"/>
      <c r="L164" s="458"/>
      <c r="M164" s="458"/>
      <c r="N164" s="458"/>
      <c r="O164" s="458"/>
      <c r="P164" s="458"/>
      <c r="Q164" s="458"/>
      <c r="R164" s="459"/>
      <c r="S164" s="223"/>
      <c r="T164" s="220"/>
      <c r="U164" s="260">
        <f>IF($Q$7="Art. 25 AGVV",IFERROR(VLOOKUP(T164,Data!A$1:B$5,2,0),0),50%)</f>
        <v>0</v>
      </c>
      <c r="V164" s="296">
        <f t="shared" si="19"/>
        <v>0</v>
      </c>
      <c r="W164" s="296">
        <f t="shared" si="20"/>
        <v>0</v>
      </c>
      <c r="X164" s="284"/>
      <c r="Y164" s="284"/>
      <c r="Z164" s="284"/>
      <c r="AA164" s="290"/>
    </row>
    <row r="165" spans="1:28" x14ac:dyDescent="0.25">
      <c r="A165" s="278">
        <v>5</v>
      </c>
      <c r="B165" s="44"/>
      <c r="C165" s="203" t="str">
        <f>IFERROR(VLOOKUP(B165,Deelnemersoverzicht!B$7:C$21,2,0),"")</f>
        <v/>
      </c>
      <c r="D165" s="202">
        <f>IF($Q$7="Art. 25 AGVV",IFERROR(VLOOKUP(C165,Data!A$8:E$11,5,0),0),0%)</f>
        <v>0</v>
      </c>
      <c r="E165" s="457"/>
      <c r="F165" s="458"/>
      <c r="G165" s="458"/>
      <c r="H165" s="458"/>
      <c r="I165" s="458"/>
      <c r="J165" s="458"/>
      <c r="K165" s="458"/>
      <c r="L165" s="458"/>
      <c r="M165" s="458"/>
      <c r="N165" s="458"/>
      <c r="O165" s="458"/>
      <c r="P165" s="458"/>
      <c r="Q165" s="458"/>
      <c r="R165" s="459"/>
      <c r="S165" s="223"/>
      <c r="T165" s="220"/>
      <c r="U165" s="260">
        <f>IF($Q$7="Art. 25 AGVV",IFERROR(VLOOKUP(T165,Data!A$1:B$5,2,0),0),50%)</f>
        <v>0</v>
      </c>
      <c r="V165" s="296">
        <f t="shared" si="19"/>
        <v>0</v>
      </c>
      <c r="W165" s="296">
        <f t="shared" si="20"/>
        <v>0</v>
      </c>
      <c r="X165" s="284"/>
      <c r="Y165" s="284"/>
      <c r="Z165" s="284"/>
      <c r="AA165" s="290"/>
    </row>
    <row r="166" spans="1:28" x14ac:dyDescent="0.25">
      <c r="A166" s="278">
        <v>6</v>
      </c>
      <c r="B166" s="44"/>
      <c r="C166" s="203" t="str">
        <f>IFERROR(VLOOKUP(B166,Deelnemersoverzicht!B$7:C$21,2,0),"")</f>
        <v/>
      </c>
      <c r="D166" s="202">
        <f>IF($Q$7="Art. 25 AGVV",IFERROR(VLOOKUP(C166,Data!A$8:E$11,5,0),0),0%)</f>
        <v>0</v>
      </c>
      <c r="E166" s="457"/>
      <c r="F166" s="458"/>
      <c r="G166" s="458"/>
      <c r="H166" s="458"/>
      <c r="I166" s="458"/>
      <c r="J166" s="458"/>
      <c r="K166" s="458"/>
      <c r="L166" s="458"/>
      <c r="M166" s="458"/>
      <c r="N166" s="458"/>
      <c r="O166" s="458"/>
      <c r="P166" s="458"/>
      <c r="Q166" s="458"/>
      <c r="R166" s="459"/>
      <c r="S166" s="223"/>
      <c r="T166" s="220"/>
      <c r="U166" s="260">
        <f>IF($Q$7="Art. 25 AGVV",IFERROR(VLOOKUP(T166,Data!A$1:B$5,2,0),0),50%)</f>
        <v>0</v>
      </c>
      <c r="V166" s="296">
        <f t="shared" si="19"/>
        <v>0</v>
      </c>
      <c r="W166" s="296">
        <f t="shared" si="20"/>
        <v>0</v>
      </c>
      <c r="X166" s="284"/>
      <c r="Y166" s="284"/>
      <c r="Z166" s="284"/>
      <c r="AA166" s="290"/>
    </row>
    <row r="167" spans="1:28" x14ac:dyDescent="0.25">
      <c r="A167" s="278">
        <v>7</v>
      </c>
      <c r="B167" s="44"/>
      <c r="C167" s="203" t="str">
        <f>IFERROR(VLOOKUP(B167,Deelnemersoverzicht!B$7:C$21,2,0),"")</f>
        <v/>
      </c>
      <c r="D167" s="202">
        <f>IF($Q$7="Art. 25 AGVV",IFERROR(VLOOKUP(C167,Data!A$8:E$11,5,0),0),0%)</f>
        <v>0</v>
      </c>
      <c r="E167" s="457"/>
      <c r="F167" s="458"/>
      <c r="G167" s="458"/>
      <c r="H167" s="458"/>
      <c r="I167" s="458"/>
      <c r="J167" s="458"/>
      <c r="K167" s="458"/>
      <c r="L167" s="458"/>
      <c r="M167" s="458"/>
      <c r="N167" s="458"/>
      <c r="O167" s="458"/>
      <c r="P167" s="458"/>
      <c r="Q167" s="458"/>
      <c r="R167" s="459"/>
      <c r="S167" s="223"/>
      <c r="T167" s="220"/>
      <c r="U167" s="260">
        <f>IF($Q$7="Art. 25 AGVV",IFERROR(VLOOKUP(T167,Data!A$1:B$5,2,0),0),50%)</f>
        <v>0</v>
      </c>
      <c r="V167" s="296">
        <f t="shared" si="19"/>
        <v>0</v>
      </c>
      <c r="W167" s="296">
        <f t="shared" si="20"/>
        <v>0</v>
      </c>
      <c r="X167" s="284"/>
      <c r="Y167" s="284"/>
      <c r="Z167" s="284"/>
      <c r="AA167" s="290"/>
    </row>
    <row r="168" spans="1:28" x14ac:dyDescent="0.25">
      <c r="A168" s="278">
        <v>8</v>
      </c>
      <c r="B168" s="44"/>
      <c r="C168" s="203" t="str">
        <f>IFERROR(VLOOKUP(B168,Deelnemersoverzicht!B$7:C$21,2,0),"")</f>
        <v/>
      </c>
      <c r="D168" s="202">
        <f>IF($Q$7="Art. 25 AGVV",IFERROR(VLOOKUP(C168,Data!A$8:E$11,5,0),0),0%)</f>
        <v>0</v>
      </c>
      <c r="E168" s="457"/>
      <c r="F168" s="458"/>
      <c r="G168" s="458"/>
      <c r="H168" s="458"/>
      <c r="I168" s="458"/>
      <c r="J168" s="458"/>
      <c r="K168" s="458"/>
      <c r="L168" s="458"/>
      <c r="M168" s="458"/>
      <c r="N168" s="458"/>
      <c r="O168" s="458"/>
      <c r="P168" s="458"/>
      <c r="Q168" s="458"/>
      <c r="R168" s="459"/>
      <c r="S168" s="223"/>
      <c r="T168" s="220"/>
      <c r="U168" s="260">
        <f>IF($Q$7="Art. 25 AGVV",IFERROR(VLOOKUP(T168,Data!A$1:B$5,2,0),0),50%)</f>
        <v>0</v>
      </c>
      <c r="V168" s="296">
        <f t="shared" si="19"/>
        <v>0</v>
      </c>
      <c r="W168" s="296">
        <f t="shared" si="20"/>
        <v>0</v>
      </c>
      <c r="X168" s="284"/>
      <c r="Y168" s="284"/>
      <c r="Z168" s="284"/>
      <c r="AA168" s="290"/>
    </row>
    <row r="169" spans="1:28" x14ac:dyDescent="0.25">
      <c r="A169" s="278">
        <v>9</v>
      </c>
      <c r="B169" s="44"/>
      <c r="C169" s="203" t="str">
        <f>IFERROR(VLOOKUP(B169,Deelnemersoverzicht!B$7:C$21,2,0),"")</f>
        <v/>
      </c>
      <c r="D169" s="202">
        <f>IF($Q$7="Art. 25 AGVV",IFERROR(VLOOKUP(C169,Data!A$8:E$11,5,0),0),0%)</f>
        <v>0</v>
      </c>
      <c r="E169" s="457"/>
      <c r="F169" s="458"/>
      <c r="G169" s="458"/>
      <c r="H169" s="458"/>
      <c r="I169" s="458"/>
      <c r="J169" s="458"/>
      <c r="K169" s="458"/>
      <c r="L169" s="458"/>
      <c r="M169" s="458"/>
      <c r="N169" s="458"/>
      <c r="O169" s="458"/>
      <c r="P169" s="458"/>
      <c r="Q169" s="458"/>
      <c r="R169" s="459"/>
      <c r="S169" s="223"/>
      <c r="T169" s="220"/>
      <c r="U169" s="260">
        <f>IF($Q$7="Art. 25 AGVV",IFERROR(VLOOKUP(T169,Data!A$1:B$5,2,0),0),50%)</f>
        <v>0</v>
      </c>
      <c r="V169" s="296">
        <f t="shared" si="19"/>
        <v>0</v>
      </c>
      <c r="W169" s="296">
        <f t="shared" si="20"/>
        <v>0</v>
      </c>
      <c r="X169" s="284"/>
      <c r="Y169" s="284"/>
      <c r="Z169" s="284"/>
      <c r="AA169" s="290"/>
    </row>
    <row r="170" spans="1:28" ht="15.75" thickBot="1" x14ac:dyDescent="0.3">
      <c r="A170" s="297">
        <v>10</v>
      </c>
      <c r="B170" s="48"/>
      <c r="C170" s="203" t="str">
        <f>IFERROR(VLOOKUP(B170,Deelnemersoverzicht!B$7:C$21,2,0),"")</f>
        <v/>
      </c>
      <c r="D170" s="202">
        <f>IF($Q$7="Art. 25 AGVV",IFERROR(VLOOKUP(C170,Data!A$8:E$11,5,0),0),0%)</f>
        <v>0</v>
      </c>
      <c r="E170" s="457"/>
      <c r="F170" s="458"/>
      <c r="G170" s="458"/>
      <c r="H170" s="458"/>
      <c r="I170" s="458"/>
      <c r="J170" s="458"/>
      <c r="K170" s="458"/>
      <c r="L170" s="458"/>
      <c r="M170" s="458"/>
      <c r="N170" s="458"/>
      <c r="O170" s="458"/>
      <c r="P170" s="458"/>
      <c r="Q170" s="458"/>
      <c r="R170" s="459"/>
      <c r="S170" s="224"/>
      <c r="T170" s="220"/>
      <c r="U170" s="260">
        <f>IF($Q$7="Art. 25 AGVV",IFERROR(VLOOKUP(T170,Data!A$1:B$5,2,0),0),50%)</f>
        <v>0</v>
      </c>
      <c r="V170" s="296">
        <f t="shared" si="19"/>
        <v>0</v>
      </c>
      <c r="W170" s="296">
        <f t="shared" si="20"/>
        <v>0</v>
      </c>
      <c r="X170" s="284"/>
      <c r="Y170" s="284"/>
      <c r="Z170" s="284"/>
      <c r="AA170" s="290"/>
    </row>
    <row r="171" spans="1:28" ht="15.75" thickBot="1" x14ac:dyDescent="0.3">
      <c r="A171" s="292"/>
      <c r="B171" s="294" t="s">
        <v>7</v>
      </c>
      <c r="C171" s="295"/>
      <c r="D171" s="282"/>
      <c r="E171" s="283"/>
      <c r="F171" s="283"/>
      <c r="G171" s="283"/>
      <c r="H171" s="283"/>
      <c r="I171" s="283"/>
      <c r="J171" s="283"/>
      <c r="K171" s="283"/>
      <c r="L171" s="283"/>
      <c r="M171" s="283"/>
      <c r="N171" s="283"/>
      <c r="O171" s="283"/>
      <c r="P171" s="283"/>
      <c r="Q171" s="298"/>
      <c r="R171" s="299"/>
      <c r="S171" s="215">
        <f>SUM(S161:S170)</f>
        <v>0</v>
      </c>
      <c r="T171" s="225"/>
      <c r="U171" s="225"/>
      <c r="V171" s="253"/>
      <c r="W171" s="300">
        <f>SUM(W161:W170)</f>
        <v>0</v>
      </c>
      <c r="X171" s="284"/>
      <c r="Y171" s="284"/>
      <c r="Z171" s="284"/>
      <c r="AA171" s="290"/>
    </row>
    <row r="172" spans="1:28" x14ac:dyDescent="0.25">
      <c r="A172" s="253"/>
      <c r="B172" s="253"/>
      <c r="C172" s="253"/>
      <c r="D172" s="253"/>
      <c r="E172" s="253"/>
      <c r="F172" s="253"/>
      <c r="G172" s="253"/>
      <c r="H172" s="253"/>
      <c r="I172" s="253"/>
      <c r="J172" s="253"/>
      <c r="K172" s="253"/>
      <c r="L172" s="253"/>
      <c r="M172" s="253"/>
      <c r="N172" s="253"/>
      <c r="O172" s="253"/>
      <c r="P172" s="253"/>
      <c r="Q172" s="253"/>
      <c r="R172" s="253"/>
      <c r="S172" s="253"/>
      <c r="T172" s="253"/>
      <c r="U172" s="253"/>
      <c r="V172" s="253"/>
      <c r="W172" s="253"/>
      <c r="X172" s="246"/>
      <c r="Y172" s="246"/>
      <c r="Z172" s="246"/>
    </row>
    <row r="173" spans="1:28" x14ac:dyDescent="0.25">
      <c r="A173" s="301" t="s">
        <v>82</v>
      </c>
      <c r="B173" s="253"/>
      <c r="C173" s="253"/>
      <c r="D173" s="253"/>
      <c r="E173" s="253"/>
      <c r="F173" s="253"/>
      <c r="G173" s="253"/>
      <c r="H173" s="253"/>
      <c r="I173" s="253"/>
      <c r="J173" s="253"/>
      <c r="K173" s="253"/>
      <c r="L173" s="253"/>
      <c r="M173" s="253"/>
      <c r="N173" s="253"/>
      <c r="O173" s="253"/>
      <c r="P173" s="253"/>
      <c r="Q173" s="253"/>
      <c r="R173" s="253"/>
      <c r="S173" s="253"/>
      <c r="T173" s="253"/>
      <c r="U173" s="253"/>
      <c r="V173" s="253"/>
      <c r="W173" s="253"/>
      <c r="X173" s="246"/>
      <c r="Y173" s="246"/>
      <c r="Z173" s="246"/>
    </row>
    <row r="174" spans="1:28" x14ac:dyDescent="0.25">
      <c r="A174" s="253"/>
      <c r="B174" s="253"/>
      <c r="C174" s="253"/>
      <c r="D174" s="253"/>
      <c r="E174" s="253"/>
      <c r="F174" s="253"/>
      <c r="G174" s="253"/>
      <c r="H174" s="253"/>
      <c r="I174" s="253"/>
      <c r="J174" s="253"/>
      <c r="K174" s="253"/>
      <c r="L174" s="253"/>
      <c r="M174" s="253"/>
      <c r="N174" s="253"/>
      <c r="O174" s="253"/>
      <c r="P174" s="253"/>
      <c r="Q174" s="253"/>
      <c r="R174" s="253"/>
      <c r="S174" s="253"/>
      <c r="T174" s="253"/>
      <c r="U174" s="253"/>
      <c r="V174" s="253"/>
      <c r="W174" s="253"/>
      <c r="X174" s="246"/>
      <c r="Y174" s="246"/>
      <c r="Z174" s="246"/>
    </row>
    <row r="175" spans="1:28" x14ac:dyDescent="0.25">
      <c r="A175" s="253"/>
      <c r="B175" s="302" t="s">
        <v>11</v>
      </c>
      <c r="C175" s="303"/>
      <c r="D175" s="303"/>
      <c r="E175" s="303"/>
      <c r="F175" s="303"/>
      <c r="G175" s="303"/>
      <c r="H175" s="303"/>
      <c r="I175" s="303"/>
      <c r="J175" s="303"/>
      <c r="K175" s="303"/>
      <c r="L175" s="303"/>
      <c r="M175" s="303"/>
      <c r="N175" s="303"/>
      <c r="O175" s="303"/>
      <c r="P175" s="303"/>
      <c r="Q175" s="304"/>
      <c r="R175" s="303"/>
      <c r="S175" s="303"/>
      <c r="T175" s="310"/>
      <c r="U175" s="332" t="s">
        <v>12</v>
      </c>
      <c r="V175" s="253"/>
      <c r="W175" s="253"/>
      <c r="X175" s="253"/>
      <c r="Y175" s="284"/>
      <c r="Z175" s="284"/>
      <c r="AA175" s="284"/>
      <c r="AB175" s="290"/>
    </row>
    <row r="176" spans="1:28" x14ac:dyDescent="0.25">
      <c r="A176" s="253"/>
      <c r="B176" s="302" t="str">
        <f>A13</f>
        <v>1.a Personele kosten (op basis van inschaling)</v>
      </c>
      <c r="C176" s="303"/>
      <c r="D176" s="303"/>
      <c r="E176" s="303"/>
      <c r="F176" s="303"/>
      <c r="G176" s="303"/>
      <c r="H176" s="303"/>
      <c r="I176" s="303"/>
      <c r="J176" s="303"/>
      <c r="K176" s="303"/>
      <c r="L176" s="303"/>
      <c r="M176" s="303"/>
      <c r="N176" s="303"/>
      <c r="O176" s="303"/>
      <c r="P176" s="303"/>
      <c r="Q176" s="304"/>
      <c r="R176" s="303"/>
      <c r="S176" s="303"/>
      <c r="T176" s="310"/>
      <c r="U176" s="333">
        <f>+P38</f>
        <v>0</v>
      </c>
      <c r="V176" s="253"/>
      <c r="W176" s="253"/>
      <c r="X176" s="253"/>
      <c r="Y176" s="284"/>
      <c r="Z176" s="284"/>
      <c r="AA176" s="284"/>
      <c r="AB176" s="290"/>
    </row>
    <row r="177" spans="1:28" x14ac:dyDescent="0.25">
      <c r="A177" s="253"/>
      <c r="B177" s="302" t="str">
        <f>A41</f>
        <v>1.b Personele Kosten (op basis van door ZonMw goedgekeurde tarieven )</v>
      </c>
      <c r="C177" s="303"/>
      <c r="D177" s="303"/>
      <c r="E177" s="303"/>
      <c r="F177" s="303"/>
      <c r="G177" s="303"/>
      <c r="H177" s="303"/>
      <c r="I177" s="303"/>
      <c r="J177" s="303"/>
      <c r="K177" s="303"/>
      <c r="L177" s="303"/>
      <c r="M177" s="303"/>
      <c r="N177" s="303"/>
      <c r="O177" s="303"/>
      <c r="P177" s="303"/>
      <c r="Q177" s="304"/>
      <c r="R177" s="303"/>
      <c r="S177" s="303"/>
      <c r="T177" s="310"/>
      <c r="U177" s="334" cm="1">
        <f t="array" ref="U177">SUM(O48:O67*P48:P67)</f>
        <v>0</v>
      </c>
      <c r="V177" s="253"/>
      <c r="W177" s="253"/>
      <c r="X177" s="253"/>
      <c r="Y177" s="284"/>
      <c r="Z177" s="284"/>
      <c r="AA177" s="284"/>
      <c r="AB177" s="290"/>
    </row>
    <row r="178" spans="1:28" x14ac:dyDescent="0.25">
      <c r="A178" s="253"/>
      <c r="B178" s="302" t="str">
        <f>A71</f>
        <v>2. Materiële kosten (gespecificeerd)</v>
      </c>
      <c r="C178" s="303"/>
      <c r="D178" s="303"/>
      <c r="E178" s="303"/>
      <c r="F178" s="303"/>
      <c r="G178" s="303"/>
      <c r="H178" s="303"/>
      <c r="I178" s="303"/>
      <c r="J178" s="303"/>
      <c r="K178" s="303"/>
      <c r="L178" s="303"/>
      <c r="M178" s="303"/>
      <c r="N178" s="303"/>
      <c r="O178" s="303"/>
      <c r="P178" s="303"/>
      <c r="Q178" s="304"/>
      <c r="R178" s="303"/>
      <c r="S178" s="303"/>
      <c r="T178" s="310"/>
      <c r="U178" s="334">
        <f>P90</f>
        <v>0</v>
      </c>
      <c r="V178" s="253"/>
      <c r="W178" s="253"/>
      <c r="X178" s="253"/>
      <c r="Y178" s="284"/>
      <c r="Z178" s="284"/>
      <c r="AA178" s="284"/>
      <c r="AB178" s="290"/>
    </row>
    <row r="179" spans="1:28" x14ac:dyDescent="0.25">
      <c r="A179" s="253"/>
      <c r="B179" s="302" t="s">
        <v>56</v>
      </c>
      <c r="C179" s="303"/>
      <c r="D179" s="303"/>
      <c r="E179" s="303"/>
      <c r="F179" s="303"/>
      <c r="G179" s="303"/>
      <c r="H179" s="303"/>
      <c r="I179" s="303"/>
      <c r="J179" s="303"/>
      <c r="K179" s="303"/>
      <c r="L179" s="303"/>
      <c r="M179" s="303"/>
      <c r="N179" s="303"/>
      <c r="O179" s="303"/>
      <c r="P179" s="303"/>
      <c r="Q179" s="304"/>
      <c r="R179" s="303"/>
      <c r="S179" s="303"/>
      <c r="T179" s="310"/>
      <c r="U179" s="334">
        <f>P112</f>
        <v>0</v>
      </c>
      <c r="V179" s="253"/>
      <c r="W179" s="253"/>
      <c r="X179" s="253"/>
      <c r="Y179" s="284"/>
      <c r="Z179" s="284"/>
      <c r="AA179" s="284"/>
      <c r="AB179" s="290"/>
    </row>
    <row r="180" spans="1:28" x14ac:dyDescent="0.25">
      <c r="A180" s="253"/>
      <c r="B180" s="302" t="str">
        <f>A114</f>
        <v>4. Implementatiekosten (gespecificeerd)</v>
      </c>
      <c r="C180" s="303"/>
      <c r="D180" s="303"/>
      <c r="E180" s="303"/>
      <c r="F180" s="303"/>
      <c r="G180" s="303"/>
      <c r="H180" s="303"/>
      <c r="I180" s="303"/>
      <c r="J180" s="303"/>
      <c r="K180" s="303"/>
      <c r="L180" s="303"/>
      <c r="M180" s="303"/>
      <c r="N180" s="303"/>
      <c r="O180" s="303"/>
      <c r="P180" s="303"/>
      <c r="Q180" s="304"/>
      <c r="R180" s="303"/>
      <c r="S180" s="303"/>
      <c r="T180" s="310"/>
      <c r="U180" s="334">
        <f>P133</f>
        <v>0</v>
      </c>
      <c r="V180" s="253"/>
      <c r="W180" s="253"/>
      <c r="X180" s="253"/>
      <c r="Y180" s="284"/>
      <c r="Z180" s="284"/>
      <c r="AA180" s="284"/>
      <c r="AB180" s="290"/>
    </row>
    <row r="181" spans="1:28" x14ac:dyDescent="0.25">
      <c r="A181" s="253"/>
      <c r="B181" s="302" t="str">
        <f>A135</f>
        <v>5. Overige kosten (gespecificeerd)</v>
      </c>
      <c r="C181" s="303"/>
      <c r="D181" s="303"/>
      <c r="E181" s="303"/>
      <c r="F181" s="303"/>
      <c r="G181" s="303"/>
      <c r="H181" s="303"/>
      <c r="I181" s="303"/>
      <c r="J181" s="303"/>
      <c r="K181" s="303"/>
      <c r="L181" s="303"/>
      <c r="M181" s="303"/>
      <c r="N181" s="303"/>
      <c r="O181" s="303"/>
      <c r="P181" s="303"/>
      <c r="Q181" s="304"/>
      <c r="R181" s="303"/>
      <c r="S181" s="303"/>
      <c r="T181" s="310"/>
      <c r="U181" s="334">
        <f>P155</f>
        <v>0</v>
      </c>
      <c r="V181" s="253"/>
      <c r="W181" s="253"/>
      <c r="X181" s="253"/>
      <c r="Y181" s="284"/>
      <c r="Z181" s="284"/>
      <c r="AA181" s="284"/>
      <c r="AB181" s="290"/>
    </row>
    <row r="182" spans="1:28" s="412" customFormat="1" x14ac:dyDescent="0.25">
      <c r="A182" s="404"/>
      <c r="B182" s="403" t="s">
        <v>13</v>
      </c>
      <c r="C182" s="405"/>
      <c r="D182" s="405"/>
      <c r="E182" s="405"/>
      <c r="F182" s="405"/>
      <c r="G182" s="405"/>
      <c r="H182" s="405"/>
      <c r="I182" s="405"/>
      <c r="J182" s="405"/>
      <c r="K182" s="405"/>
      <c r="L182" s="405"/>
      <c r="M182" s="405"/>
      <c r="N182" s="405"/>
      <c r="O182" s="405"/>
      <c r="P182" s="405"/>
      <c r="Q182" s="406"/>
      <c r="R182" s="405"/>
      <c r="S182" s="405"/>
      <c r="T182" s="407"/>
      <c r="U182" s="408">
        <f>SUM(U176:U181)</f>
        <v>0</v>
      </c>
      <c r="V182" s="409"/>
      <c r="W182" s="404"/>
      <c r="X182" s="404"/>
      <c r="Y182" s="410"/>
      <c r="Z182" s="410"/>
      <c r="AA182" s="410"/>
      <c r="AB182" s="411"/>
    </row>
    <row r="183" spans="1:28" x14ac:dyDescent="0.25">
      <c r="A183" s="253"/>
      <c r="B183" s="307"/>
      <c r="C183" s="253"/>
      <c r="D183" s="253"/>
      <c r="E183" s="253"/>
      <c r="F183" s="253"/>
      <c r="G183" s="253"/>
      <c r="H183" s="253"/>
      <c r="I183" s="253"/>
      <c r="J183" s="253"/>
      <c r="K183" s="253"/>
      <c r="L183" s="253"/>
      <c r="M183" s="253"/>
      <c r="N183" s="253"/>
      <c r="O183" s="253"/>
      <c r="P183" s="253"/>
      <c r="Q183" s="338"/>
      <c r="R183" s="253"/>
      <c r="S183" s="253"/>
      <c r="T183" s="339"/>
      <c r="U183" s="335"/>
      <c r="V183" s="253"/>
      <c r="W183" s="253"/>
      <c r="X183" s="253"/>
      <c r="Y183" s="284"/>
      <c r="Z183" s="284"/>
      <c r="AA183" s="284"/>
      <c r="AB183" s="290"/>
    </row>
    <row r="184" spans="1:28" s="412" customFormat="1" x14ac:dyDescent="0.25">
      <c r="A184" s="404"/>
      <c r="B184" s="403" t="s">
        <v>381</v>
      </c>
      <c r="C184" s="405"/>
      <c r="D184" s="405"/>
      <c r="E184" s="405"/>
      <c r="F184" s="405"/>
      <c r="G184" s="405"/>
      <c r="H184" s="405"/>
      <c r="I184" s="405"/>
      <c r="J184" s="405"/>
      <c r="K184" s="405"/>
      <c r="L184" s="405"/>
      <c r="M184" s="405"/>
      <c r="N184" s="405"/>
      <c r="O184" s="405"/>
      <c r="P184" s="405"/>
      <c r="Q184" s="406"/>
      <c r="R184" s="405"/>
      <c r="S184" s="405"/>
      <c r="T184" s="407"/>
      <c r="U184" s="408">
        <f>+U38+U68+U90+U112+U133+U155</f>
        <v>0</v>
      </c>
      <c r="V184" s="404"/>
      <c r="W184" s="404"/>
      <c r="X184" s="404"/>
      <c r="Y184" s="410"/>
      <c r="Z184" s="410"/>
      <c r="AA184" s="410"/>
      <c r="AB184" s="411"/>
    </row>
    <row r="185" spans="1:28" x14ac:dyDescent="0.25">
      <c r="A185" s="253"/>
      <c r="B185" s="340"/>
      <c r="C185" s="253"/>
      <c r="D185" s="253"/>
      <c r="E185" s="253"/>
      <c r="F185" s="253"/>
      <c r="G185" s="253"/>
      <c r="H185" s="253"/>
      <c r="I185" s="253"/>
      <c r="J185" s="253"/>
      <c r="K185" s="253"/>
      <c r="L185" s="253"/>
      <c r="M185" s="253"/>
      <c r="N185" s="253"/>
      <c r="O185" s="253"/>
      <c r="P185" s="253"/>
      <c r="Q185" s="338"/>
      <c r="R185" s="253"/>
      <c r="S185" s="253"/>
      <c r="T185" s="339"/>
      <c r="U185" s="335"/>
      <c r="V185" s="253"/>
      <c r="W185" s="253"/>
      <c r="X185" s="253"/>
      <c r="Y185" s="284"/>
      <c r="Z185" s="284"/>
      <c r="AA185" s="284"/>
      <c r="AB185" s="290"/>
    </row>
    <row r="186" spans="1:28" s="412" customFormat="1" x14ac:dyDescent="0.25">
      <c r="A186" s="404"/>
      <c r="B186" s="403" t="str">
        <f>A157</f>
        <v>6. Bijdragen van eigen instelling c.q. derden</v>
      </c>
      <c r="C186" s="405"/>
      <c r="D186" s="405"/>
      <c r="E186" s="405"/>
      <c r="F186" s="405"/>
      <c r="G186" s="405"/>
      <c r="H186" s="405"/>
      <c r="I186" s="405"/>
      <c r="J186" s="405"/>
      <c r="K186" s="405"/>
      <c r="L186" s="405"/>
      <c r="M186" s="405"/>
      <c r="N186" s="405"/>
      <c r="O186" s="405"/>
      <c r="P186" s="405"/>
      <c r="Q186" s="406"/>
      <c r="R186" s="405"/>
      <c r="S186" s="405"/>
      <c r="T186" s="407"/>
      <c r="U186" s="408">
        <f>S171</f>
        <v>0</v>
      </c>
      <c r="V186" s="413"/>
      <c r="W186" s="404"/>
      <c r="X186" s="404"/>
      <c r="Y186" s="410"/>
      <c r="Z186" s="410"/>
      <c r="AA186" s="410"/>
      <c r="AB186" s="411"/>
    </row>
    <row r="187" spans="1:28" x14ac:dyDescent="0.25">
      <c r="A187" s="253"/>
      <c r="B187" s="302"/>
      <c r="C187" s="303"/>
      <c r="D187" s="303"/>
      <c r="E187" s="303"/>
      <c r="F187" s="303"/>
      <c r="G187" s="303"/>
      <c r="H187" s="303"/>
      <c r="I187" s="303"/>
      <c r="J187" s="303"/>
      <c r="K187" s="303"/>
      <c r="L187" s="303"/>
      <c r="M187" s="303"/>
      <c r="N187" s="303"/>
      <c r="O187" s="303"/>
      <c r="P187" s="303"/>
      <c r="Q187" s="304"/>
      <c r="R187" s="303"/>
      <c r="S187" s="303"/>
      <c r="T187" s="310"/>
      <c r="U187" s="335"/>
      <c r="V187" s="253"/>
      <c r="W187" s="253"/>
      <c r="X187" s="253"/>
      <c r="Y187" s="284"/>
      <c r="Z187" s="284"/>
      <c r="AA187" s="284"/>
      <c r="AB187" s="290"/>
    </row>
    <row r="188" spans="1:28" hidden="1" x14ac:dyDescent="0.25">
      <c r="A188" s="253"/>
      <c r="B188" s="309" t="s">
        <v>382</v>
      </c>
      <c r="C188" s="303"/>
      <c r="D188" s="303"/>
      <c r="E188" s="303"/>
      <c r="F188" s="303"/>
      <c r="G188" s="303"/>
      <c r="H188" s="303"/>
      <c r="I188" s="303"/>
      <c r="J188" s="303"/>
      <c r="K188" s="303"/>
      <c r="L188" s="303"/>
      <c r="M188" s="303"/>
      <c r="N188" s="303"/>
      <c r="O188" s="303"/>
      <c r="P188" s="303"/>
      <c r="Q188" s="304"/>
      <c r="R188" s="303"/>
      <c r="S188" s="303"/>
      <c r="T188" s="310"/>
      <c r="U188" s="334" cm="1">
        <f t="array" ref="U188">T38+T68+T90+T112+T133+T155-(SUM(S161:S170*U161:U170))</f>
        <v>0</v>
      </c>
      <c r="V188" s="253"/>
      <c r="W188" s="308"/>
      <c r="X188" s="308"/>
      <c r="Y188" s="284"/>
      <c r="Z188" s="284"/>
      <c r="AA188" s="284"/>
      <c r="AB188" s="290"/>
    </row>
    <row r="189" spans="1:28" hidden="1" x14ac:dyDescent="0.25">
      <c r="A189" s="253"/>
      <c r="B189" s="311" t="s">
        <v>389</v>
      </c>
      <c r="C189" s="303"/>
      <c r="D189" s="303"/>
      <c r="E189" s="303"/>
      <c r="F189" s="303"/>
      <c r="G189" s="303"/>
      <c r="H189" s="303"/>
      <c r="I189" s="303"/>
      <c r="J189" s="303"/>
      <c r="K189" s="303"/>
      <c r="L189" s="303"/>
      <c r="M189" s="303"/>
      <c r="N189" s="303"/>
      <c r="O189" s="303"/>
      <c r="P189" s="303"/>
      <c r="Q189" s="304"/>
      <c r="R189" s="303"/>
      <c r="S189" s="303"/>
      <c r="T189" s="310"/>
      <c r="U189" s="336">
        <f>U38+U68+U90+U112+U133+U155-W171-U188</f>
        <v>0</v>
      </c>
      <c r="V189" s="253"/>
      <c r="W189" s="253"/>
      <c r="X189" s="253"/>
      <c r="Y189" s="284"/>
      <c r="Z189" s="284"/>
      <c r="AA189" s="284"/>
      <c r="AB189" s="290"/>
    </row>
    <row r="190" spans="1:28" hidden="1" x14ac:dyDescent="0.25">
      <c r="A190" s="253"/>
      <c r="B190" s="389"/>
      <c r="C190" s="306"/>
      <c r="D190" s="306"/>
      <c r="E190" s="306"/>
      <c r="F190" s="306"/>
      <c r="G190" s="306"/>
      <c r="H190" s="306"/>
      <c r="I190" s="306"/>
      <c r="J190" s="306"/>
      <c r="K190" s="306"/>
      <c r="L190" s="306"/>
      <c r="M190" s="306"/>
      <c r="N190" s="306"/>
      <c r="O190" s="306"/>
      <c r="P190" s="306"/>
      <c r="Q190" s="305"/>
      <c r="R190" s="306"/>
      <c r="S190" s="306"/>
      <c r="T190" s="343"/>
      <c r="U190" s="336"/>
      <c r="V190" s="253"/>
      <c r="W190" s="253"/>
      <c r="X190" s="253"/>
      <c r="Y190" s="284"/>
      <c r="Z190" s="284"/>
      <c r="AA190" s="284"/>
      <c r="AB190" s="290"/>
    </row>
    <row r="191" spans="1:28" x14ac:dyDescent="0.25">
      <c r="A191" s="253"/>
      <c r="B191" s="390" t="s">
        <v>426</v>
      </c>
      <c r="C191" s="306"/>
      <c r="D191" s="306"/>
      <c r="E191" s="306"/>
      <c r="F191" s="306"/>
      <c r="G191" s="306"/>
      <c r="H191" s="306"/>
      <c r="I191" s="306"/>
      <c r="J191" s="306"/>
      <c r="K191" s="306"/>
      <c r="L191" s="306"/>
      <c r="M191" s="306"/>
      <c r="N191" s="306"/>
      <c r="O191" s="306"/>
      <c r="P191" s="306"/>
      <c r="Q191" s="305"/>
      <c r="R191" s="306"/>
      <c r="S191" s="306"/>
      <c r="T191" s="343"/>
      <c r="U191" s="336"/>
      <c r="V191" s="253"/>
      <c r="W191" s="253"/>
      <c r="X191" s="253"/>
      <c r="Y191" s="284"/>
      <c r="Z191" s="284"/>
      <c r="AA191" s="284"/>
      <c r="AB191" s="290"/>
    </row>
    <row r="192" spans="1:28" x14ac:dyDescent="0.25">
      <c r="A192" s="253"/>
      <c r="B192" s="389" t="str">
        <f>+begr_onderzoeksorg!B67</f>
        <v>1. Personeel</v>
      </c>
      <c r="C192" s="306"/>
      <c r="D192" s="306"/>
      <c r="E192" s="306"/>
      <c r="F192" s="306"/>
      <c r="G192" s="306"/>
      <c r="H192" s="306"/>
      <c r="I192" s="306"/>
      <c r="J192" s="306"/>
      <c r="K192" s="306"/>
      <c r="L192" s="306"/>
      <c r="M192" s="306"/>
      <c r="N192" s="306"/>
      <c r="O192" s="306"/>
      <c r="P192" s="306"/>
      <c r="Q192" s="305"/>
      <c r="R192" s="306"/>
      <c r="S192" s="306"/>
      <c r="T192" s="343"/>
      <c r="U192" s="336">
        <f>+begr_onderzoeksorg!K67</f>
        <v>0</v>
      </c>
      <c r="V192" s="253"/>
      <c r="W192" s="253"/>
      <c r="X192" s="253"/>
      <c r="Y192" s="284"/>
      <c r="Z192" s="284"/>
      <c r="AA192" s="284"/>
      <c r="AB192" s="290"/>
    </row>
    <row r="193" spans="1:31" x14ac:dyDescent="0.25">
      <c r="A193" s="253"/>
      <c r="B193" s="389" t="str">
        <f>+begr_onderzoeksorg!B68</f>
        <v>2. Persoonsgebonden benchfee (per aanstelling cf. Subsidievoorwaarden)</v>
      </c>
      <c r="C193" s="306"/>
      <c r="D193" s="306"/>
      <c r="E193" s="306"/>
      <c r="F193" s="306"/>
      <c r="G193" s="306"/>
      <c r="H193" s="306"/>
      <c r="I193" s="306"/>
      <c r="J193" s="306"/>
      <c r="K193" s="306"/>
      <c r="L193" s="306"/>
      <c r="M193" s="306"/>
      <c r="N193" s="306"/>
      <c r="O193" s="306"/>
      <c r="P193" s="306"/>
      <c r="Q193" s="305"/>
      <c r="R193" s="306"/>
      <c r="S193" s="306"/>
      <c r="T193" s="343"/>
      <c r="U193" s="336">
        <f>+begr_onderzoeksorg!K68</f>
        <v>0</v>
      </c>
      <c r="V193" s="253"/>
      <c r="W193" s="253"/>
      <c r="X193" s="253"/>
      <c r="Y193" s="284"/>
      <c r="Z193" s="284"/>
      <c r="AA193" s="284"/>
      <c r="AB193" s="290"/>
    </row>
    <row r="194" spans="1:31" x14ac:dyDescent="0.25">
      <c r="A194" s="253"/>
      <c r="B194" s="389" t="str">
        <f>+begr_onderzoeksorg!B69</f>
        <v>3. Materieel, Apparatuur, Verbruiksgoederen (gespecificeerd)</v>
      </c>
      <c r="C194" s="306"/>
      <c r="D194" s="306"/>
      <c r="E194" s="306"/>
      <c r="F194" s="306"/>
      <c r="G194" s="306"/>
      <c r="H194" s="306"/>
      <c r="I194" s="306"/>
      <c r="J194" s="306"/>
      <c r="K194" s="306"/>
      <c r="L194" s="306"/>
      <c r="M194" s="306"/>
      <c r="N194" s="306"/>
      <c r="O194" s="306"/>
      <c r="P194" s="306"/>
      <c r="Q194" s="305"/>
      <c r="R194" s="306"/>
      <c r="S194" s="306"/>
      <c r="T194" s="343"/>
      <c r="U194" s="336">
        <f>+begr_onderzoeksorg!K69</f>
        <v>0</v>
      </c>
      <c r="V194" s="253"/>
      <c r="W194" s="253"/>
      <c r="X194" s="253"/>
      <c r="Y194" s="284"/>
      <c r="Z194" s="284"/>
      <c r="AA194" s="284"/>
      <c r="AB194" s="290"/>
    </row>
    <row r="195" spans="1:31" x14ac:dyDescent="0.25">
      <c r="A195" s="253"/>
      <c r="B195" s="389" t="str">
        <f>+begr_onderzoeksorg!B70</f>
        <v>4. Implementatiekosten (gespecificeerd)</v>
      </c>
      <c r="C195" s="306"/>
      <c r="D195" s="306"/>
      <c r="E195" s="306"/>
      <c r="F195" s="306"/>
      <c r="G195" s="306"/>
      <c r="H195" s="306"/>
      <c r="I195" s="306"/>
      <c r="J195" s="306"/>
      <c r="K195" s="306"/>
      <c r="L195" s="306"/>
      <c r="M195" s="306"/>
      <c r="N195" s="306"/>
      <c r="O195" s="306"/>
      <c r="P195" s="306"/>
      <c r="Q195" s="305"/>
      <c r="R195" s="306"/>
      <c r="S195" s="306"/>
      <c r="T195" s="343"/>
      <c r="U195" s="336">
        <f>+begr_onderzoeksorg!K70</f>
        <v>0</v>
      </c>
      <c r="V195" s="253"/>
      <c r="W195" s="253"/>
      <c r="X195" s="253"/>
      <c r="Y195" s="284"/>
      <c r="Z195" s="284"/>
      <c r="AA195" s="284"/>
      <c r="AB195" s="290"/>
    </row>
    <row r="196" spans="1:31" x14ac:dyDescent="0.25">
      <c r="A196" s="253"/>
      <c r="B196" s="390" t="s">
        <v>436</v>
      </c>
      <c r="C196" s="306"/>
      <c r="D196" s="306"/>
      <c r="E196" s="306"/>
      <c r="F196" s="306"/>
      <c r="G196" s="306"/>
      <c r="H196" s="306"/>
      <c r="I196" s="306"/>
      <c r="J196" s="306"/>
      <c r="K196" s="306"/>
      <c r="L196" s="306"/>
      <c r="M196" s="306"/>
      <c r="N196" s="306"/>
      <c r="O196" s="306"/>
      <c r="P196" s="306"/>
      <c r="Q196" s="305"/>
      <c r="R196" s="306"/>
      <c r="S196" s="306"/>
      <c r="T196" s="343"/>
      <c r="U196" s="336">
        <f>SUM(U192:U195)</f>
        <v>0</v>
      </c>
      <c r="V196" s="253"/>
      <c r="W196" s="253"/>
      <c r="X196" s="253"/>
      <c r="Y196" s="284"/>
      <c r="Z196" s="284"/>
      <c r="AA196" s="284"/>
      <c r="AB196" s="290"/>
    </row>
    <row r="197" spans="1:31" x14ac:dyDescent="0.25">
      <c r="A197" s="253"/>
      <c r="B197" s="389"/>
      <c r="C197" s="306"/>
      <c r="D197" s="306"/>
      <c r="E197" s="306"/>
      <c r="F197" s="306"/>
      <c r="G197" s="306"/>
      <c r="H197" s="306"/>
      <c r="I197" s="306"/>
      <c r="J197" s="306"/>
      <c r="K197" s="306"/>
      <c r="L197" s="306"/>
      <c r="M197" s="306"/>
      <c r="N197" s="306"/>
      <c r="O197" s="306"/>
      <c r="P197" s="306"/>
      <c r="Q197" s="305"/>
      <c r="R197" s="306"/>
      <c r="S197" s="306"/>
      <c r="T197" s="343"/>
      <c r="U197" s="336"/>
      <c r="V197" s="253"/>
      <c r="W197" s="253"/>
      <c r="X197" s="253"/>
      <c r="Y197" s="284"/>
      <c r="Z197" s="284"/>
      <c r="AA197" s="284"/>
      <c r="AB197" s="290"/>
    </row>
    <row r="198" spans="1:31" x14ac:dyDescent="0.25">
      <c r="A198" s="253"/>
      <c r="B198" s="390" t="s">
        <v>14</v>
      </c>
      <c r="C198" s="306"/>
      <c r="D198" s="306"/>
      <c r="E198" s="306"/>
      <c r="F198" s="306"/>
      <c r="G198" s="306"/>
      <c r="H198" s="306"/>
      <c r="I198" s="306"/>
      <c r="J198" s="306"/>
      <c r="K198" s="306"/>
      <c r="L198" s="306"/>
      <c r="M198" s="306"/>
      <c r="N198" s="306"/>
      <c r="O198" s="306"/>
      <c r="P198" s="306"/>
      <c r="Q198" s="305"/>
      <c r="R198" s="306"/>
      <c r="S198" s="306"/>
      <c r="T198" s="343"/>
      <c r="U198" s="336"/>
      <c r="V198" s="253"/>
      <c r="W198" s="253"/>
      <c r="X198" s="253"/>
      <c r="Y198" s="284"/>
      <c r="Z198" s="284"/>
      <c r="AA198" s="284"/>
      <c r="AB198" s="290"/>
    </row>
    <row r="199" spans="1:31" x14ac:dyDescent="0.25">
      <c r="A199" s="253"/>
      <c r="B199" s="389" t="str">
        <f>+begr_onderzoeksorg!B74</f>
        <v>5. Bijdragen van eigen instelling c.q. derden</v>
      </c>
      <c r="C199" s="306"/>
      <c r="D199" s="306"/>
      <c r="E199" s="306"/>
      <c r="F199" s="306"/>
      <c r="G199" s="306"/>
      <c r="H199" s="306"/>
      <c r="I199" s="306"/>
      <c r="J199" s="306"/>
      <c r="K199" s="306"/>
      <c r="L199" s="306"/>
      <c r="M199" s="306"/>
      <c r="N199" s="306"/>
      <c r="O199" s="306"/>
      <c r="P199" s="306"/>
      <c r="Q199" s="305"/>
      <c r="R199" s="306"/>
      <c r="S199" s="306"/>
      <c r="T199" s="343"/>
      <c r="U199" s="336">
        <f>+begr_onderzoeksorg!K74</f>
        <v>0</v>
      </c>
      <c r="V199" s="253"/>
      <c r="W199" s="253"/>
      <c r="X199" s="253"/>
      <c r="Y199" s="284"/>
      <c r="Z199" s="284"/>
      <c r="AA199" s="284"/>
      <c r="AB199" s="290"/>
    </row>
    <row r="200" spans="1:31" s="412" customFormat="1" x14ac:dyDescent="0.25">
      <c r="A200" s="404"/>
      <c r="B200" s="390" t="s">
        <v>427</v>
      </c>
      <c r="C200" s="414"/>
      <c r="D200" s="414"/>
      <c r="E200" s="414"/>
      <c r="F200" s="414"/>
      <c r="G200" s="414"/>
      <c r="H200" s="414"/>
      <c r="I200" s="414"/>
      <c r="J200" s="414"/>
      <c r="K200" s="414"/>
      <c r="L200" s="414"/>
      <c r="M200" s="414"/>
      <c r="N200" s="414"/>
      <c r="O200" s="414"/>
      <c r="P200" s="414"/>
      <c r="Q200" s="415"/>
      <c r="R200" s="414"/>
      <c r="S200" s="414"/>
      <c r="T200" s="416"/>
      <c r="U200" s="417">
        <f>+U196-U199</f>
        <v>0</v>
      </c>
      <c r="V200" s="404"/>
      <c r="W200" s="404"/>
      <c r="X200" s="404"/>
      <c r="Y200" s="410"/>
      <c r="Z200" s="410"/>
      <c r="AA200" s="410"/>
      <c r="AB200" s="411"/>
    </row>
    <row r="201" spans="1:31" x14ac:dyDescent="0.25">
      <c r="A201" s="253"/>
      <c r="B201" s="389"/>
      <c r="C201" s="306"/>
      <c r="D201" s="306"/>
      <c r="E201" s="306"/>
      <c r="F201" s="306"/>
      <c r="G201" s="306"/>
      <c r="H201" s="306"/>
      <c r="I201" s="306"/>
      <c r="J201" s="306"/>
      <c r="K201" s="306"/>
      <c r="L201" s="306"/>
      <c r="M201" s="306"/>
      <c r="N201" s="306"/>
      <c r="O201" s="306"/>
      <c r="P201" s="306"/>
      <c r="Q201" s="305"/>
      <c r="R201" s="306"/>
      <c r="S201" s="306"/>
      <c r="T201" s="343"/>
      <c r="U201" s="336"/>
      <c r="V201" s="253"/>
      <c r="W201" s="253"/>
      <c r="X201" s="253"/>
      <c r="Y201" s="284"/>
      <c r="Z201" s="284"/>
      <c r="AA201" s="284"/>
      <c r="AB201" s="290"/>
    </row>
    <row r="202" spans="1:31" x14ac:dyDescent="0.25">
      <c r="A202" s="253"/>
      <c r="B202" s="389"/>
      <c r="C202" s="306"/>
      <c r="D202" s="306"/>
      <c r="E202" s="306"/>
      <c r="F202" s="306"/>
      <c r="G202" s="306"/>
      <c r="H202" s="306"/>
      <c r="I202" s="306"/>
      <c r="J202" s="306"/>
      <c r="K202" s="306"/>
      <c r="L202" s="306"/>
      <c r="M202" s="306"/>
      <c r="N202" s="306"/>
      <c r="O202" s="306"/>
      <c r="P202" s="306"/>
      <c r="Q202" s="305"/>
      <c r="R202" s="306"/>
      <c r="S202" s="306"/>
      <c r="T202" s="343"/>
      <c r="U202" s="336"/>
      <c r="V202" s="253"/>
      <c r="W202" s="253"/>
      <c r="X202" s="253"/>
      <c r="Y202" s="284"/>
      <c r="Z202" s="284"/>
      <c r="AA202" s="284"/>
      <c r="AB202" s="290"/>
    </row>
    <row r="203" spans="1:31" x14ac:dyDescent="0.25">
      <c r="A203" s="253"/>
      <c r="B203" s="341" t="s">
        <v>428</v>
      </c>
      <c r="C203" s="342"/>
      <c r="D203" s="342"/>
      <c r="E203" s="306"/>
      <c r="F203" s="306"/>
      <c r="G203" s="306"/>
      <c r="H203" s="306"/>
      <c r="I203" s="306"/>
      <c r="J203" s="306"/>
      <c r="K203" s="306"/>
      <c r="L203" s="306"/>
      <c r="M203" s="306"/>
      <c r="N203" s="306"/>
      <c r="O203" s="306"/>
      <c r="P203" s="306"/>
      <c r="Q203" s="305"/>
      <c r="R203" s="306"/>
      <c r="S203" s="306"/>
      <c r="T203" s="343"/>
      <c r="U203" s="337">
        <f>+U184+U200</f>
        <v>0</v>
      </c>
      <c r="V203" s="253"/>
      <c r="W203" s="253"/>
      <c r="X203" s="253"/>
      <c r="Y203" s="246"/>
      <c r="Z203" s="246"/>
      <c r="AA203" s="246"/>
    </row>
    <row r="204" spans="1:31" x14ac:dyDescent="0.25">
      <c r="A204" s="253"/>
      <c r="B204" s="301"/>
      <c r="C204" s="301"/>
      <c r="D204" s="301"/>
      <c r="E204" s="253"/>
      <c r="F204" s="253"/>
      <c r="G204" s="253"/>
      <c r="H204" s="253"/>
      <c r="I204" s="253"/>
      <c r="J204" s="253"/>
      <c r="K204" s="253"/>
      <c r="L204" s="253"/>
      <c r="M204" s="253"/>
      <c r="N204" s="253"/>
      <c r="O204" s="253"/>
      <c r="P204" s="253"/>
      <c r="Q204" s="338"/>
      <c r="R204" s="253"/>
      <c r="S204" s="253"/>
      <c r="T204" s="253"/>
      <c r="U204" s="344"/>
      <c r="V204" s="253"/>
      <c r="W204" s="253"/>
      <c r="X204" s="253"/>
      <c r="Y204" s="246"/>
      <c r="Z204" s="246"/>
      <c r="AA204" s="246"/>
    </row>
    <row r="205" spans="1:31" x14ac:dyDescent="0.25">
      <c r="A205" s="277" t="s">
        <v>23</v>
      </c>
      <c r="B205" s="253"/>
      <c r="C205" s="253"/>
      <c r="D205" s="253"/>
      <c r="E205" s="253"/>
      <c r="F205" s="253"/>
      <c r="G205" s="253"/>
      <c r="H205" s="253"/>
      <c r="I205" s="253"/>
      <c r="J205" s="253"/>
      <c r="K205" s="253"/>
      <c r="L205" s="253"/>
      <c r="M205" s="253"/>
      <c r="N205" s="253"/>
      <c r="O205" s="253"/>
      <c r="P205" s="253"/>
      <c r="Q205" s="253"/>
      <c r="R205" s="253"/>
      <c r="S205" s="253"/>
      <c r="T205" s="253"/>
      <c r="U205" s="253"/>
      <c r="V205" s="253"/>
      <c r="W205" s="253"/>
      <c r="X205" s="246"/>
      <c r="Y205" s="246"/>
      <c r="Z205" s="246"/>
    </row>
    <row r="206" spans="1:31" ht="6.75" customHeight="1" x14ac:dyDescent="0.25">
      <c r="A206" s="277"/>
      <c r="B206" s="253"/>
      <c r="C206" s="253"/>
      <c r="D206" s="253"/>
      <c r="E206" s="253"/>
      <c r="F206" s="253"/>
      <c r="G206" s="253"/>
      <c r="H206" s="253"/>
      <c r="I206" s="253"/>
      <c r="J206" s="253"/>
      <c r="K206" s="253"/>
      <c r="L206" s="253"/>
      <c r="M206" s="253"/>
      <c r="N206" s="253"/>
      <c r="O206" s="253"/>
      <c r="P206" s="253"/>
      <c r="Q206" s="253"/>
      <c r="R206" s="253"/>
      <c r="S206" s="253"/>
      <c r="T206" s="253"/>
      <c r="U206" s="253"/>
      <c r="V206" s="253"/>
      <c r="W206" s="253"/>
      <c r="X206" s="246"/>
      <c r="Y206" s="246"/>
      <c r="Z206" s="246"/>
    </row>
    <row r="207" spans="1:31" ht="161.25" hidden="1" customHeight="1" x14ac:dyDescent="0.25">
      <c r="A207" s="312"/>
      <c r="B207" s="253"/>
      <c r="C207" s="253"/>
      <c r="D207" s="253"/>
      <c r="E207" s="253"/>
      <c r="F207" s="253"/>
      <c r="G207" s="253"/>
      <c r="H207" s="253"/>
      <c r="I207" s="253"/>
      <c r="J207" s="253"/>
      <c r="K207" s="253"/>
      <c r="L207" s="253"/>
      <c r="M207" s="253"/>
      <c r="N207" s="253"/>
      <c r="O207" s="253"/>
      <c r="P207" s="253"/>
      <c r="Q207" s="253"/>
      <c r="R207" s="253"/>
      <c r="S207" s="253"/>
      <c r="T207" s="253"/>
      <c r="U207" s="253"/>
      <c r="V207" s="253"/>
      <c r="W207" s="253"/>
      <c r="X207" s="284"/>
      <c r="Y207" s="246"/>
      <c r="Z207" s="246"/>
    </row>
    <row r="208" spans="1:31" ht="188.25" customHeight="1" x14ac:dyDescent="0.25">
      <c r="A208" s="313"/>
      <c r="B208" s="440"/>
      <c r="C208" s="441"/>
      <c r="D208" s="441"/>
      <c r="E208" s="441"/>
      <c r="F208" s="441"/>
      <c r="G208" s="441"/>
      <c r="H208" s="441"/>
      <c r="I208" s="441"/>
      <c r="J208" s="441"/>
      <c r="K208" s="441"/>
      <c r="L208" s="441"/>
      <c r="M208" s="441"/>
      <c r="N208" s="441"/>
      <c r="O208" s="441"/>
      <c r="P208" s="441"/>
      <c r="Q208" s="441"/>
      <c r="R208" s="441"/>
      <c r="S208" s="441"/>
      <c r="T208" s="441"/>
      <c r="U208" s="442"/>
      <c r="V208" s="253"/>
      <c r="W208" s="253"/>
      <c r="X208" s="253"/>
      <c r="Y208" s="253"/>
      <c r="Z208" s="253"/>
      <c r="AA208" s="253"/>
      <c r="AB208" s="253"/>
      <c r="AC208" s="246"/>
      <c r="AD208" s="246"/>
      <c r="AE208" s="246"/>
    </row>
    <row r="209" spans="1:31" x14ac:dyDescent="0.25">
      <c r="A209" s="253"/>
      <c r="B209" s="313"/>
      <c r="C209" s="313"/>
      <c r="D209" s="313"/>
      <c r="E209" s="313"/>
      <c r="F209" s="313"/>
      <c r="G209" s="313"/>
      <c r="H209" s="313"/>
      <c r="I209" s="313"/>
      <c r="J209" s="313"/>
      <c r="K209" s="313"/>
      <c r="L209" s="313"/>
      <c r="M209" s="313"/>
      <c r="N209" s="313"/>
      <c r="O209" s="313"/>
      <c r="P209" s="313"/>
      <c r="Q209" s="253"/>
      <c r="R209" s="253"/>
      <c r="S209" s="253"/>
      <c r="T209" s="253"/>
      <c r="U209" s="253"/>
      <c r="V209" s="253"/>
      <c r="W209" s="253"/>
      <c r="X209" s="284"/>
      <c r="Y209" s="246"/>
      <c r="Z209" s="246"/>
    </row>
    <row r="210" spans="1:31" x14ac:dyDescent="0.25">
      <c r="A210" s="253"/>
      <c r="B210" s="314" t="s">
        <v>86</v>
      </c>
      <c r="C210" s="315"/>
      <c r="D210" s="315"/>
      <c r="E210" s="316"/>
      <c r="F210" s="316"/>
      <c r="G210" s="316"/>
      <c r="H210" s="316"/>
      <c r="I210" s="316"/>
      <c r="J210" s="316"/>
      <c r="K210" s="316"/>
      <c r="L210" s="316"/>
      <c r="M210" s="316"/>
      <c r="N210" s="316"/>
      <c r="O210" s="316"/>
      <c r="P210" s="316"/>
      <c r="Q210" s="537" t="s">
        <v>87</v>
      </c>
      <c r="R210" s="538"/>
      <c r="S210" s="538"/>
      <c r="T210" s="538"/>
      <c r="U210" s="539"/>
      <c r="V210" s="253"/>
      <c r="W210" s="253"/>
      <c r="X210" s="253"/>
      <c r="Y210" s="253"/>
      <c r="Z210" s="253"/>
      <c r="AA210" s="253"/>
      <c r="AB210" s="253"/>
      <c r="AC210" s="284"/>
      <c r="AD210" s="246"/>
      <c r="AE210" s="246"/>
    </row>
    <row r="211" spans="1:31" x14ac:dyDescent="0.25">
      <c r="A211" s="253"/>
      <c r="B211" s="317"/>
      <c r="C211" s="391"/>
      <c r="D211" s="391"/>
      <c r="E211" s="391"/>
      <c r="F211" s="391"/>
      <c r="G211" s="391"/>
      <c r="H211" s="391"/>
      <c r="I211" s="391"/>
      <c r="J211" s="391"/>
      <c r="K211" s="391"/>
      <c r="L211" s="391"/>
      <c r="M211" s="391"/>
      <c r="N211" s="391"/>
      <c r="O211" s="391"/>
      <c r="P211" s="391"/>
      <c r="Q211" s="392" t="s">
        <v>83</v>
      </c>
      <c r="R211" s="391"/>
      <c r="S211" s="391"/>
      <c r="T211" s="391"/>
      <c r="U211" s="318"/>
      <c r="V211" s="253"/>
      <c r="W211" s="253"/>
      <c r="X211" s="253"/>
      <c r="Y211" s="253"/>
      <c r="Z211" s="253"/>
      <c r="AA211" s="253"/>
      <c r="AB211" s="253"/>
      <c r="AC211" s="284"/>
      <c r="AD211" s="246"/>
      <c r="AE211" s="246"/>
    </row>
    <row r="212" spans="1:31" x14ac:dyDescent="0.25">
      <c r="A212" s="253"/>
      <c r="B212" s="319" t="s">
        <v>16</v>
      </c>
      <c r="C212" s="393"/>
      <c r="D212" s="393"/>
      <c r="E212" s="393"/>
      <c r="F212" s="393"/>
      <c r="G212" s="393"/>
      <c r="H212" s="393"/>
      <c r="I212" s="393"/>
      <c r="J212" s="393"/>
      <c r="K212" s="393"/>
      <c r="L212" s="393"/>
      <c r="M212" s="393"/>
      <c r="N212" s="393"/>
      <c r="O212" s="393"/>
      <c r="P212" s="393"/>
      <c r="Q212" s="393" t="s">
        <v>16</v>
      </c>
      <c r="R212" s="391"/>
      <c r="S212" s="391"/>
      <c r="T212" s="391"/>
      <c r="U212" s="318"/>
      <c r="V212" s="253"/>
      <c r="W212" s="253"/>
      <c r="X212" s="253"/>
      <c r="Y212" s="253"/>
      <c r="Z212" s="253"/>
      <c r="AA212" s="253"/>
      <c r="AB212" s="253"/>
      <c r="AC212" s="284"/>
      <c r="AD212" s="246"/>
      <c r="AE212" s="246"/>
    </row>
    <row r="213" spans="1:31" x14ac:dyDescent="0.25">
      <c r="A213" s="253"/>
      <c r="B213" s="319" t="s">
        <v>17</v>
      </c>
      <c r="C213" s="393"/>
      <c r="D213" s="393"/>
      <c r="E213" s="393"/>
      <c r="F213" s="393"/>
      <c r="G213" s="393"/>
      <c r="H213" s="393"/>
      <c r="I213" s="393"/>
      <c r="J213" s="393"/>
      <c r="K213" s="393"/>
      <c r="L213" s="393"/>
      <c r="M213" s="393"/>
      <c r="N213" s="393"/>
      <c r="O213" s="393"/>
      <c r="P213" s="393"/>
      <c r="Q213" s="393" t="s">
        <v>17</v>
      </c>
      <c r="R213" s="391"/>
      <c r="S213" s="391"/>
      <c r="T213" s="391"/>
      <c r="U213" s="318"/>
      <c r="V213" s="253"/>
      <c r="W213" s="253"/>
      <c r="X213" s="253"/>
      <c r="Y213" s="253"/>
      <c r="Z213" s="253"/>
      <c r="AA213" s="253"/>
      <c r="AB213" s="253"/>
      <c r="AC213" s="284"/>
      <c r="AD213" s="246"/>
      <c r="AE213" s="246"/>
    </row>
    <row r="214" spans="1:31" x14ac:dyDescent="0.25">
      <c r="A214" s="253"/>
      <c r="B214" s="317"/>
      <c r="C214" s="391"/>
      <c r="D214" s="391"/>
      <c r="E214" s="391"/>
      <c r="F214" s="391"/>
      <c r="G214" s="391"/>
      <c r="H214" s="391"/>
      <c r="I214" s="391"/>
      <c r="J214" s="391"/>
      <c r="K214" s="391"/>
      <c r="L214" s="391"/>
      <c r="M214" s="391"/>
      <c r="N214" s="391"/>
      <c r="O214" s="391"/>
      <c r="P214" s="391"/>
      <c r="Q214" s="393" t="s">
        <v>18</v>
      </c>
      <c r="R214" s="391"/>
      <c r="S214" s="391"/>
      <c r="T214" s="391"/>
      <c r="U214" s="318"/>
      <c r="V214" s="253"/>
      <c r="W214" s="253"/>
      <c r="X214" s="253"/>
      <c r="Y214" s="253"/>
      <c r="Z214" s="253"/>
      <c r="AA214" s="253"/>
      <c r="AB214" s="253"/>
      <c r="AC214" s="284"/>
      <c r="AD214" s="246"/>
      <c r="AE214" s="246"/>
    </row>
    <row r="215" spans="1:31" x14ac:dyDescent="0.25">
      <c r="A215" s="253"/>
      <c r="B215" s="317"/>
      <c r="C215" s="391"/>
      <c r="D215" s="391"/>
      <c r="E215" s="391"/>
      <c r="F215" s="391"/>
      <c r="G215" s="391"/>
      <c r="H215" s="391"/>
      <c r="I215" s="391"/>
      <c r="J215" s="391"/>
      <c r="K215" s="391"/>
      <c r="L215" s="391"/>
      <c r="M215" s="391"/>
      <c r="N215" s="391"/>
      <c r="O215" s="391"/>
      <c r="P215" s="391"/>
      <c r="Q215" s="393" t="s">
        <v>19</v>
      </c>
      <c r="R215" s="391"/>
      <c r="S215" s="391"/>
      <c r="T215" s="391"/>
      <c r="U215" s="318"/>
      <c r="V215" s="253"/>
      <c r="W215" s="253"/>
      <c r="X215" s="253"/>
      <c r="Y215" s="253"/>
      <c r="Z215" s="253"/>
      <c r="AA215" s="253"/>
      <c r="AB215" s="253"/>
      <c r="AC215" s="284"/>
      <c r="AD215" s="246"/>
      <c r="AE215" s="246"/>
    </row>
    <row r="216" spans="1:31" s="246" customFormat="1" x14ac:dyDescent="0.25">
      <c r="A216" s="284"/>
      <c r="B216" s="320" t="s">
        <v>20</v>
      </c>
      <c r="C216" s="321"/>
      <c r="D216" s="321"/>
      <c r="E216" s="322"/>
      <c r="F216" s="322"/>
      <c r="G216" s="322"/>
      <c r="H216" s="322"/>
      <c r="I216" s="322"/>
      <c r="J216" s="322"/>
      <c r="K216" s="322"/>
      <c r="L216" s="322"/>
      <c r="M216" s="322"/>
      <c r="N216" s="322"/>
      <c r="O216" s="322"/>
      <c r="P216" s="322"/>
      <c r="Q216" s="322"/>
      <c r="R216" s="322"/>
      <c r="S216" s="322"/>
      <c r="T216" s="322"/>
      <c r="U216" s="323"/>
      <c r="V216" s="253"/>
      <c r="W216" s="253"/>
      <c r="X216" s="253"/>
      <c r="Y216" s="253"/>
      <c r="Z216" s="284"/>
    </row>
    <row r="217" spans="1:31" x14ac:dyDescent="0.25">
      <c r="A217" s="246"/>
      <c r="B217" s="284"/>
      <c r="C217" s="284"/>
      <c r="D217" s="284"/>
      <c r="E217" s="284"/>
      <c r="F217" s="284"/>
      <c r="G217" s="284"/>
      <c r="H217" s="284"/>
      <c r="I217" s="284"/>
      <c r="J217" s="284"/>
      <c r="K217" s="284"/>
      <c r="L217" s="284"/>
      <c r="M217" s="284"/>
      <c r="N217" s="284"/>
      <c r="O217" s="284"/>
      <c r="P217" s="246"/>
      <c r="Q217" s="324"/>
      <c r="R217" s="246"/>
      <c r="S217" s="246"/>
      <c r="T217" s="246"/>
      <c r="U217" s="246"/>
      <c r="V217" s="246"/>
      <c r="W217" s="246"/>
      <c r="X217" s="246"/>
      <c r="Y217" s="246"/>
      <c r="Z217" s="246"/>
    </row>
    <row r="218" spans="1:31" x14ac:dyDescent="0.25">
      <c r="A218" s="246"/>
      <c r="B218" s="246"/>
      <c r="C218" s="246"/>
      <c r="D218" s="246"/>
      <c r="E218" s="246"/>
      <c r="F218" s="246"/>
      <c r="G218" s="246"/>
      <c r="H218" s="246"/>
      <c r="I218" s="246"/>
      <c r="J218" s="246"/>
      <c r="K218" s="246"/>
      <c r="L218" s="246"/>
      <c r="M218" s="246"/>
      <c r="N218" s="246"/>
      <c r="O218" s="246"/>
      <c r="P218" s="246"/>
      <c r="Q218" s="324"/>
      <c r="R218" s="246"/>
      <c r="S218" s="246"/>
      <c r="T218" s="246"/>
      <c r="U218" s="246"/>
      <c r="V218" s="246"/>
      <c r="W218" s="246"/>
      <c r="X218" s="246"/>
      <c r="Y218" s="246"/>
      <c r="Z218" s="246"/>
    </row>
    <row r="219" spans="1:31" x14ac:dyDescent="0.25">
      <c r="A219" s="246"/>
      <c r="B219" s="246"/>
      <c r="C219" s="246"/>
      <c r="D219" s="246"/>
      <c r="E219" s="246"/>
      <c r="F219" s="246"/>
      <c r="G219" s="246"/>
      <c r="H219" s="246"/>
      <c r="I219" s="246"/>
      <c r="J219" s="246"/>
      <c r="K219" s="246"/>
      <c r="L219" s="246"/>
      <c r="M219" s="246"/>
      <c r="N219" s="246"/>
      <c r="O219" s="246"/>
      <c r="P219" s="246"/>
      <c r="Q219" s="324"/>
      <c r="R219" s="246"/>
      <c r="S219" s="246"/>
      <c r="T219" s="246"/>
      <c r="U219" s="246"/>
      <c r="V219" s="246"/>
      <c r="W219" s="246"/>
      <c r="X219" s="246"/>
      <c r="Y219" s="246"/>
      <c r="Z219" s="246"/>
    </row>
    <row r="220" spans="1:31" x14ac:dyDescent="0.25">
      <c r="B220" s="246"/>
      <c r="C220" s="246"/>
      <c r="D220" s="246"/>
      <c r="E220" s="246"/>
      <c r="F220" s="246"/>
      <c r="G220" s="246"/>
      <c r="H220" s="246"/>
      <c r="I220" s="246"/>
      <c r="J220" s="246"/>
      <c r="K220" s="246"/>
      <c r="L220" s="246"/>
      <c r="M220" s="246"/>
      <c r="N220" s="246"/>
      <c r="O220" s="246"/>
      <c r="P220" s="246"/>
      <c r="Q220" s="324"/>
      <c r="R220" s="246"/>
      <c r="S220" s="246"/>
      <c r="T220" s="246"/>
      <c r="X220" s="246"/>
      <c r="Y220" s="246"/>
      <c r="Z220" s="246"/>
    </row>
  </sheetData>
  <sheetProtection algorithmName="SHA-512" hashValue="S9A8RpfCiChXFd1GdBg928C1emcNoVEVtz+J8s6IvRIv+AGB3rzPH4sfoGBWRdlMee0+AeUXKx2LdWEc2xjiLQ==" saltValue="UtbKUGq1nWB0oE7H9jBtlQ==" spinCount="100000" sheet="1" objects="1" scenarios="1"/>
  <mergeCells count="255">
    <mergeCell ref="A138:A139"/>
    <mergeCell ref="B138:B139"/>
    <mergeCell ref="E132:O132"/>
    <mergeCell ref="H110:I110"/>
    <mergeCell ref="C116:C117"/>
    <mergeCell ref="D116:D117"/>
    <mergeCell ref="B46:B47"/>
    <mergeCell ref="C46:C47"/>
    <mergeCell ref="D46:D47"/>
    <mergeCell ref="J94:J96"/>
    <mergeCell ref="E98:G98"/>
    <mergeCell ref="E46:N47"/>
    <mergeCell ref="E50:N50"/>
    <mergeCell ref="E49:N49"/>
    <mergeCell ref="E48:N48"/>
    <mergeCell ref="E53:N53"/>
    <mergeCell ref="E52:N52"/>
    <mergeCell ref="E51:N51"/>
    <mergeCell ref="E60:N60"/>
    <mergeCell ref="E59:N59"/>
    <mergeCell ref="E58:N58"/>
    <mergeCell ref="E56:N56"/>
    <mergeCell ref="E99:G99"/>
    <mergeCell ref="E100:G100"/>
    <mergeCell ref="E154:O154"/>
    <mergeCell ref="E140:O140"/>
    <mergeCell ref="E141:O141"/>
    <mergeCell ref="E142:O142"/>
    <mergeCell ref="E143:O143"/>
    <mergeCell ref="E145:O145"/>
    <mergeCell ref="E144:O144"/>
    <mergeCell ref="E146:O146"/>
    <mergeCell ref="E147:O147"/>
    <mergeCell ref="E148:O148"/>
    <mergeCell ref="E153:O153"/>
    <mergeCell ref="S9:S10"/>
    <mergeCell ref="U138:U139"/>
    <mergeCell ref="U46:U47"/>
    <mergeCell ref="U73:U74"/>
    <mergeCell ref="U94:U96"/>
    <mergeCell ref="U116:U117"/>
    <mergeCell ref="E104:G104"/>
    <mergeCell ref="E106:G106"/>
    <mergeCell ref="E108:G108"/>
    <mergeCell ref="E109:G109"/>
    <mergeCell ref="E110:G110"/>
    <mergeCell ref="E111:G111"/>
    <mergeCell ref="E112:G112"/>
    <mergeCell ref="H111:I111"/>
    <mergeCell ref="H112:I112"/>
    <mergeCell ref="T46:T47"/>
    <mergeCell ref="O46:O47"/>
    <mergeCell ref="E57:N57"/>
    <mergeCell ref="T15:T17"/>
    <mergeCell ref="U15:U17"/>
    <mergeCell ref="L94:L96"/>
    <mergeCell ref="M94:M96"/>
    <mergeCell ref="N94:N96"/>
    <mergeCell ref="E131:O131"/>
    <mergeCell ref="A159:A160"/>
    <mergeCell ref="B159:B160"/>
    <mergeCell ref="E118:O118"/>
    <mergeCell ref="E119:O119"/>
    <mergeCell ref="E120:O120"/>
    <mergeCell ref="E121:O121"/>
    <mergeCell ref="E122:O122"/>
    <mergeCell ref="E123:O123"/>
    <mergeCell ref="E124:O124"/>
    <mergeCell ref="E125:O125"/>
    <mergeCell ref="E126:O126"/>
    <mergeCell ref="E127:O127"/>
    <mergeCell ref="E128:O128"/>
    <mergeCell ref="E129:O129"/>
    <mergeCell ref="E130:O130"/>
    <mergeCell ref="C138:C139"/>
    <mergeCell ref="D138:D139"/>
    <mergeCell ref="C155:O155"/>
    <mergeCell ref="E138:O139"/>
    <mergeCell ref="C133:O133"/>
    <mergeCell ref="E149:O149"/>
    <mergeCell ref="E150:O150"/>
    <mergeCell ref="E151:O151"/>
    <mergeCell ref="E152:O152"/>
    <mergeCell ref="E88:O88"/>
    <mergeCell ref="E68:N68"/>
    <mergeCell ref="P94:P96"/>
    <mergeCell ref="E75:O75"/>
    <mergeCell ref="E76:O76"/>
    <mergeCell ref="E77:O77"/>
    <mergeCell ref="E85:O85"/>
    <mergeCell ref="E86:O86"/>
    <mergeCell ref="E89:O89"/>
    <mergeCell ref="A116:A117"/>
    <mergeCell ref="H100:I100"/>
    <mergeCell ref="H101:I101"/>
    <mergeCell ref="H102:I102"/>
    <mergeCell ref="H103:I103"/>
    <mergeCell ref="H104:I104"/>
    <mergeCell ref="H105:I105"/>
    <mergeCell ref="H106:I106"/>
    <mergeCell ref="H107:I107"/>
    <mergeCell ref="E102:G102"/>
    <mergeCell ref="E116:O117"/>
    <mergeCell ref="E103:G103"/>
    <mergeCell ref="E105:G105"/>
    <mergeCell ref="E107:G107"/>
    <mergeCell ref="E101:G101"/>
    <mergeCell ref="S15:S17"/>
    <mergeCell ref="P15:P17"/>
    <mergeCell ref="K33:L33"/>
    <mergeCell ref="K37:L37"/>
    <mergeCell ref="K28:L28"/>
    <mergeCell ref="K29:L29"/>
    <mergeCell ref="E33:F33"/>
    <mergeCell ref="O15:O17"/>
    <mergeCell ref="G15:G17"/>
    <mergeCell ref="K32:L32"/>
    <mergeCell ref="E31:F31"/>
    <mergeCell ref="K35:L35"/>
    <mergeCell ref="K36:L36"/>
    <mergeCell ref="E34:F34"/>
    <mergeCell ref="E35:F35"/>
    <mergeCell ref="E36:F36"/>
    <mergeCell ref="E30:F30"/>
    <mergeCell ref="H15:H17"/>
    <mergeCell ref="I15:I17"/>
    <mergeCell ref="N15:N17"/>
    <mergeCell ref="G1:N1"/>
    <mergeCell ref="C3:E3"/>
    <mergeCell ref="C4:N4"/>
    <mergeCell ref="K23:L23"/>
    <mergeCell ref="K24:L24"/>
    <mergeCell ref="K25:L25"/>
    <mergeCell ref="K26:L26"/>
    <mergeCell ref="K27:L27"/>
    <mergeCell ref="K18:L18"/>
    <mergeCell ref="K19:L19"/>
    <mergeCell ref="K20:L20"/>
    <mergeCell ref="K21:L21"/>
    <mergeCell ref="K22:L22"/>
    <mergeCell ref="K15:L17"/>
    <mergeCell ref="E15:F17"/>
    <mergeCell ref="J15:J17"/>
    <mergeCell ref="M15:M17"/>
    <mergeCell ref="Q210:U210"/>
    <mergeCell ref="A1:F1"/>
    <mergeCell ref="A7:N7"/>
    <mergeCell ref="E8:J8"/>
    <mergeCell ref="E32:F32"/>
    <mergeCell ref="E23:F23"/>
    <mergeCell ref="E24:F24"/>
    <mergeCell ref="E25:F25"/>
    <mergeCell ref="E26:F26"/>
    <mergeCell ref="E27:F27"/>
    <mergeCell ref="E18:F18"/>
    <mergeCell ref="E19:F19"/>
    <mergeCell ref="E20:F20"/>
    <mergeCell ref="E21:F21"/>
    <mergeCell ref="E22:F22"/>
    <mergeCell ref="A15:A17"/>
    <mergeCell ref="E37:F37"/>
    <mergeCell ref="E28:F28"/>
    <mergeCell ref="E29:F29"/>
    <mergeCell ref="B15:B17"/>
    <mergeCell ref="C15:C17"/>
    <mergeCell ref="D15:D17"/>
    <mergeCell ref="B116:B117"/>
    <mergeCell ref="K34:L34"/>
    <mergeCell ref="S46:S47"/>
    <mergeCell ref="H94:I96"/>
    <mergeCell ref="A94:A96"/>
    <mergeCell ref="A46:A47"/>
    <mergeCell ref="H97:I97"/>
    <mergeCell ref="B94:B96"/>
    <mergeCell ref="C94:C96"/>
    <mergeCell ref="D94:D96"/>
    <mergeCell ref="B73:B74"/>
    <mergeCell ref="C73:C74"/>
    <mergeCell ref="D73:D74"/>
    <mergeCell ref="E73:O74"/>
    <mergeCell ref="P46:P47"/>
    <mergeCell ref="E66:N66"/>
    <mergeCell ref="E65:N65"/>
    <mergeCell ref="E64:N64"/>
    <mergeCell ref="E63:N63"/>
    <mergeCell ref="E62:N62"/>
    <mergeCell ref="E61:N61"/>
    <mergeCell ref="E67:N67"/>
    <mergeCell ref="E94:G96"/>
    <mergeCell ref="P73:P74"/>
    <mergeCell ref="E84:O84"/>
    <mergeCell ref="E79:O79"/>
    <mergeCell ref="T94:T96"/>
    <mergeCell ref="S94:S96"/>
    <mergeCell ref="S116:S117"/>
    <mergeCell ref="T116:T117"/>
    <mergeCell ref="S73:S74"/>
    <mergeCell ref="S138:S139"/>
    <mergeCell ref="T73:T74"/>
    <mergeCell ref="T138:T139"/>
    <mergeCell ref="E165:R165"/>
    <mergeCell ref="S159:S160"/>
    <mergeCell ref="Q73:Q74"/>
    <mergeCell ref="Q94:Q96"/>
    <mergeCell ref="Q138:Q139"/>
    <mergeCell ref="Q116:Q117"/>
    <mergeCell ref="R73:R74"/>
    <mergeCell ref="R116:R117"/>
    <mergeCell ref="R138:R139"/>
    <mergeCell ref="R94:R96"/>
    <mergeCell ref="P138:P139"/>
    <mergeCell ref="E80:O80"/>
    <mergeCell ref="E81:O81"/>
    <mergeCell ref="E87:O87"/>
    <mergeCell ref="E97:G97"/>
    <mergeCell ref="E78:O78"/>
    <mergeCell ref="O7:P8"/>
    <mergeCell ref="Q7:R8"/>
    <mergeCell ref="O9:P10"/>
    <mergeCell ref="Q9:R10"/>
    <mergeCell ref="E82:O82"/>
    <mergeCell ref="E83:O83"/>
    <mergeCell ref="P116:P117"/>
    <mergeCell ref="A43:M44"/>
    <mergeCell ref="O94:O96"/>
    <mergeCell ref="K94:K96"/>
    <mergeCell ref="H98:I98"/>
    <mergeCell ref="H99:I99"/>
    <mergeCell ref="H108:I108"/>
    <mergeCell ref="H109:I109"/>
    <mergeCell ref="E55:N55"/>
    <mergeCell ref="E54:N54"/>
    <mergeCell ref="Q15:Q17"/>
    <mergeCell ref="Q46:Q47"/>
    <mergeCell ref="R15:R17"/>
    <mergeCell ref="R46:R47"/>
    <mergeCell ref="K31:L31"/>
    <mergeCell ref="K30:L30"/>
    <mergeCell ref="K38:L38"/>
    <mergeCell ref="A73:A74"/>
    <mergeCell ref="B208:U208"/>
    <mergeCell ref="U159:U160"/>
    <mergeCell ref="C159:C160"/>
    <mergeCell ref="D159:D160"/>
    <mergeCell ref="E159:R160"/>
    <mergeCell ref="E161:R161"/>
    <mergeCell ref="E162:R162"/>
    <mergeCell ref="E163:R163"/>
    <mergeCell ref="E164:R164"/>
    <mergeCell ref="T159:T160"/>
    <mergeCell ref="E166:R166"/>
    <mergeCell ref="E167:R167"/>
    <mergeCell ref="E168:R168"/>
    <mergeCell ref="E169:R169"/>
    <mergeCell ref="E170:R170"/>
  </mergeCells>
  <conditionalFormatting sqref="Q18:Q37">
    <cfRule type="expression" dxfId="6" priority="8">
      <formula>NOT($Q$7="Art. 25 AGVV")</formula>
    </cfRule>
  </conditionalFormatting>
  <conditionalFormatting sqref="Q48:Q67">
    <cfRule type="expression" dxfId="5" priority="7">
      <formula>NOT($Q$7="Art. 25 AGVV")</formula>
    </cfRule>
  </conditionalFormatting>
  <conditionalFormatting sqref="Q75:Q89">
    <cfRule type="expression" dxfId="4" priority="6">
      <formula>NOT($Q$7="Art. 25 AGVV")</formula>
    </cfRule>
  </conditionalFormatting>
  <conditionalFormatting sqref="Q97:Q111">
    <cfRule type="expression" dxfId="3" priority="5">
      <formula>NOT($Q$7="Art. 25 AGVV")</formula>
    </cfRule>
  </conditionalFormatting>
  <conditionalFormatting sqref="Q118:Q132">
    <cfRule type="expression" dxfId="2" priority="4">
      <formula>NOT($Q$7="Art. 25 AGVV")</formula>
    </cfRule>
  </conditionalFormatting>
  <conditionalFormatting sqref="Q140:Q154">
    <cfRule type="expression" dxfId="1" priority="3">
      <formula>NOT($Q$7="Art. 25 AGVV")</formula>
    </cfRule>
  </conditionalFormatting>
  <conditionalFormatting sqref="T161:T170">
    <cfRule type="expression" dxfId="0" priority="2">
      <formula>NOT($Q$7="Art. 25 AGVV")</formula>
    </cfRule>
  </conditionalFormatting>
  <dataValidations count="2">
    <dataValidation type="list" allowBlank="1" showInputMessage="1" showErrorMessage="1" sqref="Q7:R8" xr:uid="{CB0D8156-6467-4665-835D-0B3F348AC4E7}">
      <formula1>Artikel</formula1>
    </dataValidation>
    <dataValidation type="list" allowBlank="1" showInputMessage="1" showErrorMessage="1" sqref="Q9:R10" xr:uid="{147824AB-3A87-4A69-8B12-A2171ED261A3}">
      <formula1>IF(Q7="Art. 25 AGVV",Artikel_25_AGVV,IF(Q7="Art. 27 AGVV",Artikel_27_AGVV,""))</formula1>
    </dataValidation>
  </dataValidations>
  <hyperlinks>
    <hyperlink ref="E8" r:id="rId1" xr:uid="{00000000-0004-0000-0000-000000000000}"/>
  </hyperlinks>
  <pageMargins left="0.47244094488188981" right="0.55118110236220474" top="0.31496062992125984" bottom="0.35433070866141736" header="0.31496062992125984" footer="0.31496062992125984"/>
  <pageSetup paperSize="9" scale="45" orientation="landscape" r:id="rId2"/>
  <headerFooter>
    <oddFooter>&amp;LBegroting subsidies ZonMw
Overige instelingen&amp;C&amp;P van &amp;N&amp;R&amp;D</oddFooter>
  </headerFooter>
  <rowBreaks count="4" manualBreakCount="4">
    <brk id="40" max="16383" man="1"/>
    <brk id="91" max="16383" man="1"/>
    <brk id="134" max="16383" man="1"/>
    <brk id="172" max="16383" man="1"/>
  </rowBreak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B900123-27C6-4FA7-B6FB-58F6767C12A3}">
          <x14:formula1>
            <xm:f>Deelnemersoverzicht!$B$7:$B$21</xm:f>
          </x14:formula1>
          <xm:sqref>B18:B37 B69 B97:B111 B48:B67 B118:B132 B140:B154 B161:B170 B75:B89</xm:sqref>
        </x14:dataValidation>
        <x14:dataValidation type="list" showInputMessage="1" showErrorMessage="1" xr:uid="{3DAE049D-5B14-49D7-A91D-685F98751A50}">
          <x14:formula1>
            <xm:f>Data!$A$21:$A$22</xm:f>
          </x14:formula1>
          <xm:sqref>S18:S37 S140:S154 S118:S132 S97:S111 S75:S89 S48:S67</xm:sqref>
        </x14:dataValidation>
        <x14:dataValidation type="list" allowBlank="1" showInputMessage="1" showErrorMessage="1" xr:uid="{D530C798-DF37-405A-92E9-363225EC20E9}">
          <x14:formula1>
            <xm:f>Data!$A$2:$A$4</xm:f>
          </x14:formula1>
          <xm:sqref>Q18:Q37 Q97:Q111 Q118:Q132 Q48:Q67 Q75:Q89 Q140:Q154 T161:T170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A110D-D7F4-41D7-AEB1-E4D0236D3103}">
  <dimension ref="B1:K85"/>
  <sheetViews>
    <sheetView showGridLines="0" topLeftCell="A18" zoomScale="90" zoomScaleNormal="90" zoomScaleSheetLayoutView="100" workbookViewId="0">
      <selection activeCell="I16" sqref="I16"/>
    </sheetView>
  </sheetViews>
  <sheetFormatPr defaultColWidth="9.140625" defaultRowHeight="12.75" x14ac:dyDescent="0.2"/>
  <cols>
    <col min="1" max="1" width="3.28515625" style="346" customWidth="1"/>
    <col min="2" max="2" width="22.5703125" style="346" customWidth="1"/>
    <col min="3" max="3" width="14.140625" style="346" customWidth="1"/>
    <col min="4" max="4" width="2.140625" style="346" customWidth="1"/>
    <col min="5" max="5" width="1.28515625" style="346" customWidth="1"/>
    <col min="6" max="6" width="25.85546875" style="346" customWidth="1"/>
    <col min="7" max="7" width="23.7109375" style="346" customWidth="1"/>
    <col min="8" max="8" width="10.5703125" style="346" customWidth="1"/>
    <col min="9" max="9" width="18.5703125" style="346" customWidth="1"/>
    <col min="10" max="10" width="10" style="346" customWidth="1"/>
    <col min="11" max="11" width="19.7109375" style="346" customWidth="1"/>
    <col min="12" max="16384" width="9.140625" style="346"/>
  </cols>
  <sheetData>
    <row r="1" spans="2:11" ht="23.25" customHeight="1" x14ac:dyDescent="0.2">
      <c r="B1" s="645" t="s">
        <v>59</v>
      </c>
      <c r="C1" s="645"/>
      <c r="D1" s="645"/>
      <c r="E1" s="645"/>
      <c r="F1" s="645"/>
      <c r="G1" s="345"/>
      <c r="H1" s="646" t="s">
        <v>404</v>
      </c>
      <c r="I1" s="646"/>
      <c r="J1" s="646"/>
      <c r="K1" s="646"/>
    </row>
    <row r="2" spans="2:11" ht="6" customHeight="1" x14ac:dyDescent="0.2"/>
    <row r="3" spans="2:11" x14ac:dyDescent="0.2">
      <c r="B3" s="347" t="s">
        <v>405</v>
      </c>
      <c r="C3" s="347"/>
      <c r="E3" s="647"/>
      <c r="F3" s="648"/>
      <c r="G3" s="648"/>
    </row>
    <row r="4" spans="2:11" x14ac:dyDescent="0.2">
      <c r="B4" s="347" t="s">
        <v>406</v>
      </c>
      <c r="C4" s="347"/>
      <c r="E4" s="647"/>
      <c r="F4" s="648"/>
      <c r="G4" s="648"/>
      <c r="H4" s="648"/>
      <c r="I4" s="648"/>
      <c r="J4" s="648"/>
      <c r="K4" s="648"/>
    </row>
    <row r="5" spans="2:11" x14ac:dyDescent="0.2">
      <c r="B5" s="347" t="s">
        <v>407</v>
      </c>
      <c r="C5" s="347"/>
      <c r="E5" s="647"/>
      <c r="F5" s="648"/>
      <c r="G5" s="648"/>
    </row>
    <row r="6" spans="2:11" x14ac:dyDescent="0.2">
      <c r="B6" s="347"/>
      <c r="C6" s="347"/>
    </row>
    <row r="7" spans="2:11" ht="11.25" customHeight="1" x14ac:dyDescent="0.2">
      <c r="B7" s="643" t="s">
        <v>408</v>
      </c>
      <c r="C7" s="644"/>
      <c r="D7" s="644"/>
      <c r="E7" s="644"/>
      <c r="F7" s="644"/>
      <c r="G7" s="644"/>
      <c r="H7" s="644"/>
      <c r="I7" s="644"/>
      <c r="J7" s="644"/>
      <c r="K7" s="644"/>
    </row>
    <row r="8" spans="2:11" ht="12.6" customHeight="1" x14ac:dyDescent="0.2">
      <c r="B8" s="635" t="s">
        <v>409</v>
      </c>
      <c r="C8" s="635"/>
      <c r="D8" s="635"/>
      <c r="E8" s="635"/>
      <c r="F8" s="635"/>
      <c r="G8" s="636" t="s">
        <v>61</v>
      </c>
      <c r="H8" s="636"/>
      <c r="I8" s="636"/>
      <c r="J8" s="349"/>
      <c r="K8" s="349"/>
    </row>
    <row r="9" spans="2:11" ht="6.75" customHeight="1" x14ac:dyDescent="0.2">
      <c r="B9" s="348"/>
      <c r="C9" s="348"/>
      <c r="D9" s="348"/>
      <c r="E9" s="348"/>
      <c r="F9" s="348"/>
      <c r="G9" s="348"/>
      <c r="H9" s="348"/>
      <c r="I9" s="348"/>
      <c r="J9" s="348"/>
      <c r="K9" s="348"/>
    </row>
    <row r="10" spans="2:11" ht="25.5" customHeight="1" x14ac:dyDescent="0.2">
      <c r="B10" s="637" t="s">
        <v>410</v>
      </c>
      <c r="C10" s="637"/>
      <c r="D10" s="637"/>
      <c r="E10" s="637"/>
      <c r="F10" s="637"/>
      <c r="G10" s="637"/>
      <c r="H10" s="637"/>
      <c r="I10" s="637"/>
      <c r="J10" s="637"/>
      <c r="K10" s="637"/>
    </row>
    <row r="11" spans="2:11" ht="6" customHeight="1" x14ac:dyDescent="0.2">
      <c r="B11" s="350"/>
      <c r="C11" s="350"/>
      <c r="D11" s="350"/>
      <c r="E11" s="350"/>
      <c r="F11" s="350"/>
      <c r="G11" s="350"/>
      <c r="H11" s="350"/>
      <c r="I11" s="350"/>
      <c r="J11" s="350"/>
      <c r="K11" s="350"/>
    </row>
    <row r="12" spans="2:11" ht="25.5" customHeight="1" x14ac:dyDescent="0.2">
      <c r="B12" s="637" t="s">
        <v>411</v>
      </c>
      <c r="C12" s="637"/>
      <c r="D12" s="637"/>
      <c r="E12" s="637"/>
      <c r="F12" s="637"/>
      <c r="G12" s="637"/>
      <c r="H12" s="637"/>
      <c r="I12" s="637"/>
      <c r="J12" s="637"/>
      <c r="K12" s="637"/>
    </row>
    <row r="13" spans="2:11" x14ac:dyDescent="0.2">
      <c r="B13" s="347"/>
      <c r="C13" s="347"/>
      <c r="D13" s="347"/>
      <c r="E13" s="347"/>
      <c r="F13" s="347"/>
      <c r="G13" s="347"/>
      <c r="H13" s="347"/>
      <c r="I13" s="347"/>
      <c r="J13" s="347"/>
      <c r="K13" s="347"/>
    </row>
    <row r="14" spans="2:11" ht="13.5" thickBot="1" x14ac:dyDescent="0.25">
      <c r="B14" s="351" t="s">
        <v>412</v>
      </c>
      <c r="C14" s="347"/>
      <c r="D14" s="347"/>
      <c r="E14" s="347"/>
      <c r="F14" s="347"/>
      <c r="G14" s="347"/>
      <c r="H14" s="347"/>
      <c r="I14" s="347"/>
      <c r="J14" s="347"/>
      <c r="K14" s="347"/>
    </row>
    <row r="15" spans="2:11" ht="40.5" customHeight="1" x14ac:dyDescent="0.2">
      <c r="B15" s="638" t="s">
        <v>413</v>
      </c>
      <c r="C15" s="639"/>
      <c r="D15" s="639"/>
      <c r="E15" s="640"/>
      <c r="F15" s="641" t="s">
        <v>414</v>
      </c>
      <c r="G15" s="642"/>
      <c r="H15" s="352" t="s">
        <v>65</v>
      </c>
      <c r="I15" s="352" t="s">
        <v>415</v>
      </c>
      <c r="J15" s="353" t="s">
        <v>416</v>
      </c>
      <c r="K15" s="353" t="s">
        <v>417</v>
      </c>
    </row>
    <row r="16" spans="2:11" ht="28.9" customHeight="1" x14ac:dyDescent="0.2">
      <c r="B16" s="630"/>
      <c r="C16" s="631"/>
      <c r="D16" s="631"/>
      <c r="E16" s="632"/>
      <c r="F16" s="633"/>
      <c r="G16" s="634"/>
      <c r="H16" s="354"/>
      <c r="I16" s="355"/>
      <c r="J16" s="356"/>
      <c r="K16" s="357">
        <f>I16*J16</f>
        <v>0</v>
      </c>
    </row>
    <row r="17" spans="2:11" ht="28.9" customHeight="1" x14ac:dyDescent="0.2">
      <c r="B17" s="620"/>
      <c r="C17" s="621"/>
      <c r="D17" s="621"/>
      <c r="E17" s="622"/>
      <c r="F17" s="623"/>
      <c r="G17" s="624"/>
      <c r="H17" s="354"/>
      <c r="I17" s="355"/>
      <c r="J17" s="356"/>
      <c r="K17" s="357">
        <f t="shared" ref="K17:K24" si="0">I17*J17</f>
        <v>0</v>
      </c>
    </row>
    <row r="18" spans="2:11" ht="28.9" customHeight="1" x14ac:dyDescent="0.2">
      <c r="B18" s="620"/>
      <c r="C18" s="621"/>
      <c r="D18" s="621"/>
      <c r="E18" s="622"/>
      <c r="F18" s="623"/>
      <c r="G18" s="624"/>
      <c r="H18" s="354"/>
      <c r="I18" s="355"/>
      <c r="J18" s="356"/>
      <c r="K18" s="357">
        <f t="shared" si="0"/>
        <v>0</v>
      </c>
    </row>
    <row r="19" spans="2:11" ht="28.9" customHeight="1" x14ac:dyDescent="0.2">
      <c r="B19" s="620"/>
      <c r="C19" s="621"/>
      <c r="D19" s="621"/>
      <c r="E19" s="622"/>
      <c r="F19" s="623"/>
      <c r="G19" s="624"/>
      <c r="H19" s="354"/>
      <c r="I19" s="355"/>
      <c r="J19" s="356"/>
      <c r="K19" s="357">
        <f t="shared" si="0"/>
        <v>0</v>
      </c>
    </row>
    <row r="20" spans="2:11" ht="28.9" customHeight="1" x14ac:dyDescent="0.2">
      <c r="B20" s="620"/>
      <c r="C20" s="621"/>
      <c r="D20" s="621"/>
      <c r="E20" s="622"/>
      <c r="F20" s="623"/>
      <c r="G20" s="624"/>
      <c r="H20" s="354"/>
      <c r="I20" s="355"/>
      <c r="J20" s="356"/>
      <c r="K20" s="357">
        <f t="shared" si="0"/>
        <v>0</v>
      </c>
    </row>
    <row r="21" spans="2:11" ht="28.9" customHeight="1" x14ac:dyDescent="0.2">
      <c r="B21" s="620"/>
      <c r="C21" s="621"/>
      <c r="D21" s="621"/>
      <c r="E21" s="622"/>
      <c r="F21" s="623"/>
      <c r="G21" s="624"/>
      <c r="H21" s="354"/>
      <c r="I21" s="355"/>
      <c r="J21" s="356"/>
      <c r="K21" s="357">
        <f t="shared" si="0"/>
        <v>0</v>
      </c>
    </row>
    <row r="22" spans="2:11" ht="28.9" customHeight="1" x14ac:dyDescent="0.2">
      <c r="B22" s="620"/>
      <c r="C22" s="621"/>
      <c r="D22" s="621"/>
      <c r="E22" s="622"/>
      <c r="F22" s="623"/>
      <c r="G22" s="624"/>
      <c r="H22" s="354"/>
      <c r="I22" s="355"/>
      <c r="J22" s="356"/>
      <c r="K22" s="357">
        <f t="shared" si="0"/>
        <v>0</v>
      </c>
    </row>
    <row r="23" spans="2:11" ht="28.9" customHeight="1" x14ac:dyDescent="0.2">
      <c r="B23" s="620"/>
      <c r="C23" s="621"/>
      <c r="D23" s="621"/>
      <c r="E23" s="622"/>
      <c r="F23" s="623"/>
      <c r="G23" s="624"/>
      <c r="H23" s="354"/>
      <c r="I23" s="355"/>
      <c r="J23" s="356"/>
      <c r="K23" s="357">
        <f t="shared" si="0"/>
        <v>0</v>
      </c>
    </row>
    <row r="24" spans="2:11" ht="28.9" customHeight="1" thickBot="1" x14ac:dyDescent="0.25">
      <c r="B24" s="625"/>
      <c r="C24" s="626"/>
      <c r="D24" s="626"/>
      <c r="E24" s="627"/>
      <c r="F24" s="628"/>
      <c r="G24" s="629"/>
      <c r="H24" s="358"/>
      <c r="I24" s="359"/>
      <c r="J24" s="360"/>
      <c r="K24" s="361">
        <f t="shared" si="0"/>
        <v>0</v>
      </c>
    </row>
    <row r="25" spans="2:11" x14ac:dyDescent="0.2">
      <c r="B25" s="362" t="s">
        <v>7</v>
      </c>
      <c r="C25" s="363"/>
      <c r="D25" s="363"/>
      <c r="E25" s="363"/>
      <c r="F25" s="363"/>
      <c r="G25" s="363"/>
      <c r="H25" s="363"/>
      <c r="I25" s="363"/>
      <c r="J25" s="363"/>
      <c r="K25" s="364">
        <f>SUM(K16:K24)</f>
        <v>0</v>
      </c>
    </row>
    <row r="27" spans="2:11" ht="12.75" customHeight="1" x14ac:dyDescent="0.2">
      <c r="B27" s="618" t="s">
        <v>418</v>
      </c>
      <c r="C27" s="619"/>
      <c r="D27" s="619"/>
      <c r="E27" s="619"/>
      <c r="F27" s="619"/>
      <c r="G27" s="619"/>
      <c r="H27" s="619"/>
      <c r="I27" s="619"/>
      <c r="J27" s="619"/>
      <c r="K27" s="619"/>
    </row>
    <row r="28" spans="2:11" x14ac:dyDescent="0.2">
      <c r="B28" s="365" t="s">
        <v>9</v>
      </c>
      <c r="C28" s="366"/>
      <c r="D28" s="366"/>
      <c r="E28" s="366"/>
      <c r="F28" s="366"/>
      <c r="G28" s="366"/>
      <c r="H28" s="366"/>
      <c r="I28" s="366"/>
      <c r="J28" s="366"/>
      <c r="K28" s="367" t="s">
        <v>12</v>
      </c>
    </row>
    <row r="29" spans="2:11" ht="15" customHeight="1" x14ac:dyDescent="0.2">
      <c r="B29" s="611"/>
      <c r="C29" s="612"/>
      <c r="D29" s="612"/>
      <c r="E29" s="612"/>
      <c r="F29" s="612"/>
      <c r="G29" s="612"/>
      <c r="H29" s="612"/>
      <c r="I29" s="612"/>
      <c r="J29" s="613"/>
      <c r="K29" s="368"/>
    </row>
    <row r="30" spans="2:11" ht="15" customHeight="1" x14ac:dyDescent="0.2">
      <c r="B30" s="611"/>
      <c r="C30" s="612"/>
      <c r="D30" s="612"/>
      <c r="E30" s="612"/>
      <c r="F30" s="612"/>
      <c r="G30" s="612"/>
      <c r="H30" s="612"/>
      <c r="I30" s="612"/>
      <c r="J30" s="613"/>
      <c r="K30" s="368"/>
    </row>
    <row r="31" spans="2:11" ht="15" customHeight="1" x14ac:dyDescent="0.2">
      <c r="B31" s="611"/>
      <c r="C31" s="612"/>
      <c r="D31" s="612"/>
      <c r="E31" s="612"/>
      <c r="F31" s="612"/>
      <c r="G31" s="612"/>
      <c r="H31" s="612"/>
      <c r="I31" s="612"/>
      <c r="J31" s="613"/>
      <c r="K31" s="368"/>
    </row>
    <row r="32" spans="2:11" ht="15" customHeight="1" x14ac:dyDescent="0.2">
      <c r="B32" s="611"/>
      <c r="C32" s="612"/>
      <c r="D32" s="612"/>
      <c r="E32" s="612"/>
      <c r="F32" s="612"/>
      <c r="G32" s="612"/>
      <c r="H32" s="612"/>
      <c r="I32" s="612"/>
      <c r="J32" s="613"/>
      <c r="K32" s="368"/>
    </row>
    <row r="33" spans="2:11" x14ac:dyDescent="0.2">
      <c r="B33" s="362" t="s">
        <v>7</v>
      </c>
      <c r="C33" s="363"/>
      <c r="D33" s="363"/>
      <c r="E33" s="363"/>
      <c r="F33" s="363"/>
      <c r="G33" s="363"/>
      <c r="H33" s="363"/>
      <c r="I33" s="363"/>
      <c r="J33" s="363"/>
      <c r="K33" s="369">
        <f>SUM(K29:K32)</f>
        <v>0</v>
      </c>
    </row>
    <row r="35" spans="2:11" x14ac:dyDescent="0.2">
      <c r="B35" s="370" t="s">
        <v>419</v>
      </c>
    </row>
    <row r="36" spans="2:11" x14ac:dyDescent="0.2">
      <c r="B36" s="365" t="s">
        <v>9</v>
      </c>
      <c r="C36" s="366"/>
      <c r="D36" s="366"/>
      <c r="E36" s="366"/>
      <c r="F36" s="366"/>
      <c r="G36" s="366"/>
      <c r="H36" s="366"/>
      <c r="I36" s="366"/>
      <c r="J36" s="366"/>
      <c r="K36" s="367" t="s">
        <v>12</v>
      </c>
    </row>
    <row r="37" spans="2:11" ht="15" customHeight="1" x14ac:dyDescent="0.2">
      <c r="B37" s="611"/>
      <c r="C37" s="612"/>
      <c r="D37" s="612"/>
      <c r="E37" s="612"/>
      <c r="F37" s="612"/>
      <c r="G37" s="612"/>
      <c r="H37" s="612"/>
      <c r="I37" s="612"/>
      <c r="J37" s="613"/>
      <c r="K37" s="371"/>
    </row>
    <row r="38" spans="2:11" ht="15" customHeight="1" x14ac:dyDescent="0.2">
      <c r="B38" s="611"/>
      <c r="C38" s="612"/>
      <c r="D38" s="612"/>
      <c r="E38" s="612"/>
      <c r="F38" s="612"/>
      <c r="G38" s="612"/>
      <c r="H38" s="612"/>
      <c r="I38" s="612"/>
      <c r="J38" s="613"/>
      <c r="K38" s="371"/>
    </row>
    <row r="39" spans="2:11" ht="15" customHeight="1" x14ac:dyDescent="0.2">
      <c r="B39" s="611"/>
      <c r="C39" s="612"/>
      <c r="D39" s="612"/>
      <c r="E39" s="612"/>
      <c r="F39" s="612"/>
      <c r="G39" s="612"/>
      <c r="H39" s="612"/>
      <c r="I39" s="612"/>
      <c r="J39" s="613"/>
      <c r="K39" s="371"/>
    </row>
    <row r="40" spans="2:11" ht="15" customHeight="1" x14ac:dyDescent="0.2">
      <c r="B40" s="611"/>
      <c r="C40" s="612"/>
      <c r="D40" s="612"/>
      <c r="E40" s="612"/>
      <c r="F40" s="612"/>
      <c r="G40" s="612"/>
      <c r="H40" s="612"/>
      <c r="I40" s="612"/>
      <c r="J40" s="613"/>
      <c r="K40" s="371"/>
    </row>
    <row r="41" spans="2:11" ht="15" customHeight="1" x14ac:dyDescent="0.2">
      <c r="B41" s="611"/>
      <c r="C41" s="612"/>
      <c r="D41" s="612"/>
      <c r="E41" s="612"/>
      <c r="F41" s="612"/>
      <c r="G41" s="612"/>
      <c r="H41" s="612"/>
      <c r="I41" s="612"/>
      <c r="J41" s="613"/>
      <c r="K41" s="371"/>
    </row>
    <row r="42" spans="2:11" ht="15" customHeight="1" x14ac:dyDescent="0.2">
      <c r="B42" s="611"/>
      <c r="C42" s="612"/>
      <c r="D42" s="612"/>
      <c r="E42" s="612"/>
      <c r="F42" s="612"/>
      <c r="G42" s="612"/>
      <c r="H42" s="612"/>
      <c r="I42" s="612"/>
      <c r="J42" s="613"/>
      <c r="K42" s="371"/>
    </row>
    <row r="43" spans="2:11" x14ac:dyDescent="0.2">
      <c r="B43" s="362" t="s">
        <v>7</v>
      </c>
      <c r="C43" s="363"/>
      <c r="D43" s="363"/>
      <c r="E43" s="363"/>
      <c r="F43" s="363"/>
      <c r="G43" s="363"/>
      <c r="H43" s="363"/>
      <c r="I43" s="363"/>
      <c r="J43" s="363"/>
      <c r="K43" s="369">
        <f>SUM(K37:K42)</f>
        <v>0</v>
      </c>
    </row>
    <row r="44" spans="2:11" x14ac:dyDescent="0.2">
      <c r="B44" s="370"/>
      <c r="K44" s="372"/>
    </row>
    <row r="46" spans="2:11" x14ac:dyDescent="0.2">
      <c r="B46" s="370" t="s">
        <v>22</v>
      </c>
    </row>
    <row r="47" spans="2:11" x14ac:dyDescent="0.2">
      <c r="B47" s="365" t="s">
        <v>9</v>
      </c>
      <c r="C47" s="366"/>
      <c r="D47" s="366"/>
      <c r="E47" s="366"/>
      <c r="F47" s="366"/>
      <c r="G47" s="366"/>
      <c r="H47" s="366"/>
      <c r="I47" s="366"/>
      <c r="J47" s="366"/>
      <c r="K47" s="367" t="s">
        <v>12</v>
      </c>
    </row>
    <row r="48" spans="2:11" ht="15" customHeight="1" x14ac:dyDescent="0.2">
      <c r="B48" s="611"/>
      <c r="C48" s="616"/>
      <c r="D48" s="616"/>
      <c r="E48" s="616"/>
      <c r="F48" s="616"/>
      <c r="G48" s="616"/>
      <c r="H48" s="616"/>
      <c r="I48" s="616"/>
      <c r="J48" s="617"/>
      <c r="K48" s="373"/>
    </row>
    <row r="49" spans="2:11" ht="15" customHeight="1" x14ac:dyDescent="0.2">
      <c r="B49" s="611"/>
      <c r="C49" s="616"/>
      <c r="D49" s="616"/>
      <c r="E49" s="616"/>
      <c r="F49" s="616"/>
      <c r="G49" s="616"/>
      <c r="H49" s="616"/>
      <c r="I49" s="616"/>
      <c r="J49" s="617"/>
      <c r="K49" s="368"/>
    </row>
    <row r="50" spans="2:11" ht="15" customHeight="1" x14ac:dyDescent="0.2">
      <c r="B50" s="611"/>
      <c r="C50" s="616"/>
      <c r="D50" s="616"/>
      <c r="E50" s="616"/>
      <c r="F50" s="616"/>
      <c r="G50" s="616"/>
      <c r="H50" s="616"/>
      <c r="I50" s="616"/>
      <c r="J50" s="617"/>
      <c r="K50" s="368"/>
    </row>
    <row r="51" spans="2:11" ht="15" customHeight="1" x14ac:dyDescent="0.2">
      <c r="B51" s="611"/>
      <c r="C51" s="616"/>
      <c r="D51" s="616"/>
      <c r="E51" s="616"/>
      <c r="F51" s="616"/>
      <c r="G51" s="616"/>
      <c r="H51" s="616"/>
      <c r="I51" s="616"/>
      <c r="J51" s="617"/>
      <c r="K51" s="368"/>
    </row>
    <row r="52" spans="2:11" x14ac:dyDescent="0.2">
      <c r="B52" s="362" t="s">
        <v>7</v>
      </c>
      <c r="C52" s="363"/>
      <c r="D52" s="363"/>
      <c r="E52" s="363"/>
      <c r="F52" s="363"/>
      <c r="G52" s="363"/>
      <c r="H52" s="363"/>
      <c r="I52" s="363"/>
      <c r="J52" s="363"/>
      <c r="K52" s="369">
        <f>SUM(K48:K51)</f>
        <v>0</v>
      </c>
    </row>
    <row r="54" spans="2:11" x14ac:dyDescent="0.2">
      <c r="B54" s="370" t="s">
        <v>420</v>
      </c>
    </row>
    <row r="55" spans="2:11" x14ac:dyDescent="0.2">
      <c r="B55" s="365" t="s">
        <v>9</v>
      </c>
      <c r="C55" s="366"/>
      <c r="D55" s="366"/>
      <c r="E55" s="366"/>
      <c r="F55" s="366"/>
      <c r="G55" s="366"/>
      <c r="H55" s="366"/>
      <c r="I55" s="366"/>
      <c r="J55" s="366"/>
      <c r="K55" s="367" t="s">
        <v>12</v>
      </c>
    </row>
    <row r="56" spans="2:11" ht="15" customHeight="1" x14ac:dyDescent="0.2">
      <c r="B56" s="611"/>
      <c r="C56" s="612"/>
      <c r="D56" s="612"/>
      <c r="E56" s="612"/>
      <c r="F56" s="612"/>
      <c r="G56" s="612"/>
      <c r="H56" s="612"/>
      <c r="I56" s="612"/>
      <c r="J56" s="613"/>
      <c r="K56" s="368"/>
    </row>
    <row r="57" spans="2:11" ht="15" customHeight="1" x14ac:dyDescent="0.2">
      <c r="B57" s="611"/>
      <c r="C57" s="612"/>
      <c r="D57" s="612"/>
      <c r="E57" s="612"/>
      <c r="F57" s="612"/>
      <c r="G57" s="612"/>
      <c r="H57" s="612"/>
      <c r="I57" s="612"/>
      <c r="J57" s="613"/>
      <c r="K57" s="368"/>
    </row>
    <row r="58" spans="2:11" ht="15" customHeight="1" x14ac:dyDescent="0.2">
      <c r="B58" s="611"/>
      <c r="C58" s="612"/>
      <c r="D58" s="612"/>
      <c r="E58" s="612"/>
      <c r="F58" s="612"/>
      <c r="G58" s="612"/>
      <c r="H58" s="612"/>
      <c r="I58" s="612"/>
      <c r="J58" s="613"/>
      <c r="K58" s="368"/>
    </row>
    <row r="59" spans="2:11" ht="15" customHeight="1" x14ac:dyDescent="0.2">
      <c r="B59" s="611"/>
      <c r="C59" s="612"/>
      <c r="D59" s="612"/>
      <c r="E59" s="612"/>
      <c r="F59" s="612"/>
      <c r="G59" s="612"/>
      <c r="H59" s="612"/>
      <c r="I59" s="612"/>
      <c r="J59" s="613"/>
      <c r="K59" s="368"/>
    </row>
    <row r="60" spans="2:11" ht="15" customHeight="1" x14ac:dyDescent="0.2">
      <c r="B60" s="611"/>
      <c r="C60" s="612"/>
      <c r="D60" s="612"/>
      <c r="E60" s="612"/>
      <c r="F60" s="612"/>
      <c r="G60" s="612"/>
      <c r="H60" s="612"/>
      <c r="I60" s="612"/>
      <c r="J60" s="613"/>
      <c r="K60" s="368"/>
    </row>
    <row r="61" spans="2:11" x14ac:dyDescent="0.2">
      <c r="B61" s="362" t="s">
        <v>7</v>
      </c>
      <c r="C61" s="363"/>
      <c r="D61" s="363"/>
      <c r="E61" s="363"/>
      <c r="F61" s="363"/>
      <c r="G61" s="363"/>
      <c r="H61" s="363"/>
      <c r="I61" s="363"/>
      <c r="J61" s="363"/>
      <c r="K61" s="369">
        <f>SUM(K56:K60)</f>
        <v>0</v>
      </c>
    </row>
    <row r="64" spans="2:11" x14ac:dyDescent="0.2">
      <c r="B64" s="370" t="s">
        <v>421</v>
      </c>
    </row>
    <row r="65" spans="2:11" ht="4.5" customHeight="1" x14ac:dyDescent="0.2"/>
    <row r="66" spans="2:11" x14ac:dyDescent="0.2">
      <c r="B66" s="374" t="s">
        <v>11</v>
      </c>
      <c r="C66" s="375"/>
      <c r="D66" s="375"/>
      <c r="E66" s="375"/>
      <c r="F66" s="375"/>
      <c r="G66" s="375"/>
      <c r="H66" s="375"/>
      <c r="I66" s="375"/>
      <c r="J66" s="375"/>
      <c r="K66" s="376" t="s">
        <v>12</v>
      </c>
    </row>
    <row r="67" spans="2:11" x14ac:dyDescent="0.2">
      <c r="B67" s="374" t="s">
        <v>412</v>
      </c>
      <c r="C67" s="375"/>
      <c r="D67" s="375"/>
      <c r="E67" s="375"/>
      <c r="F67" s="375"/>
      <c r="G67" s="375"/>
      <c r="H67" s="375"/>
      <c r="I67" s="375"/>
      <c r="J67" s="375"/>
      <c r="K67" s="377">
        <f>K25</f>
        <v>0</v>
      </c>
    </row>
    <row r="68" spans="2:11" x14ac:dyDescent="0.2">
      <c r="B68" s="374" t="s">
        <v>422</v>
      </c>
      <c r="C68" s="375"/>
      <c r="D68" s="375"/>
      <c r="E68" s="375"/>
      <c r="F68" s="375"/>
      <c r="G68" s="375"/>
      <c r="H68" s="375"/>
      <c r="I68" s="375"/>
      <c r="J68" s="375"/>
      <c r="K68" s="377">
        <f>K33</f>
        <v>0</v>
      </c>
    </row>
    <row r="69" spans="2:11" x14ac:dyDescent="0.2">
      <c r="B69" s="374" t="s">
        <v>423</v>
      </c>
      <c r="C69" s="375"/>
      <c r="D69" s="375"/>
      <c r="E69" s="375"/>
      <c r="F69" s="375"/>
      <c r="G69" s="375"/>
      <c r="H69" s="375"/>
      <c r="I69" s="375"/>
      <c r="J69" s="375"/>
      <c r="K69" s="377">
        <f>K43</f>
        <v>0</v>
      </c>
    </row>
    <row r="70" spans="2:11" x14ac:dyDescent="0.2">
      <c r="B70" s="378" t="s">
        <v>22</v>
      </c>
      <c r="C70" s="379"/>
      <c r="D70" s="379"/>
      <c r="E70" s="379"/>
      <c r="F70" s="379"/>
      <c r="G70" s="379"/>
      <c r="H70" s="375"/>
      <c r="I70" s="379"/>
      <c r="J70" s="379"/>
      <c r="K70" s="377">
        <f>K52</f>
        <v>0</v>
      </c>
    </row>
    <row r="71" spans="2:11" x14ac:dyDescent="0.2">
      <c r="B71" s="378" t="s">
        <v>13</v>
      </c>
      <c r="C71" s="379"/>
      <c r="D71" s="379"/>
      <c r="E71" s="379"/>
      <c r="F71" s="379"/>
      <c r="G71" s="379"/>
      <c r="H71" s="375"/>
      <c r="I71" s="379"/>
      <c r="J71" s="379"/>
      <c r="K71" s="377">
        <f>SUM(K67:K70)</f>
        <v>0</v>
      </c>
    </row>
    <row r="72" spans="2:11" x14ac:dyDescent="0.2">
      <c r="B72" s="380"/>
      <c r="C72" s="347"/>
      <c r="D72" s="347"/>
      <c r="E72" s="347"/>
      <c r="F72" s="347"/>
      <c r="G72" s="347"/>
      <c r="H72" s="347"/>
      <c r="I72" s="347"/>
      <c r="J72" s="347"/>
      <c r="K72" s="381"/>
    </row>
    <row r="73" spans="2:11" x14ac:dyDescent="0.2">
      <c r="B73" s="380" t="s">
        <v>14</v>
      </c>
      <c r="C73" s="347"/>
      <c r="D73" s="347"/>
      <c r="E73" s="347"/>
      <c r="F73" s="347"/>
      <c r="G73" s="347"/>
      <c r="H73" s="347"/>
      <c r="I73" s="347"/>
      <c r="J73" s="347"/>
      <c r="K73" s="381"/>
    </row>
    <row r="74" spans="2:11" x14ac:dyDescent="0.2">
      <c r="B74" s="374" t="s">
        <v>424</v>
      </c>
      <c r="C74" s="375"/>
      <c r="D74" s="375"/>
      <c r="E74" s="375"/>
      <c r="F74" s="375"/>
      <c r="G74" s="375"/>
      <c r="H74" s="375"/>
      <c r="I74" s="375"/>
      <c r="J74" s="375"/>
      <c r="K74" s="377">
        <f>K61</f>
        <v>0</v>
      </c>
    </row>
    <row r="75" spans="2:11" x14ac:dyDescent="0.2">
      <c r="B75" s="380"/>
      <c r="C75" s="347"/>
      <c r="D75" s="347"/>
      <c r="E75" s="347"/>
      <c r="F75" s="347"/>
      <c r="G75" s="347"/>
      <c r="H75" s="347"/>
      <c r="I75" s="347"/>
      <c r="J75" s="347"/>
      <c r="K75" s="381"/>
    </row>
    <row r="76" spans="2:11" x14ac:dyDescent="0.2">
      <c r="B76" s="382" t="s">
        <v>15</v>
      </c>
      <c r="C76" s="375"/>
      <c r="D76" s="375"/>
      <c r="E76" s="375"/>
      <c r="F76" s="375"/>
      <c r="G76" s="375"/>
      <c r="H76" s="375"/>
      <c r="I76" s="375"/>
      <c r="J76" s="375"/>
      <c r="K76" s="383">
        <f>+K71-K74</f>
        <v>0</v>
      </c>
    </row>
    <row r="78" spans="2:11" x14ac:dyDescent="0.2">
      <c r="B78" s="384" t="s">
        <v>425</v>
      </c>
    </row>
    <row r="79" spans="2:11" ht="30" customHeight="1" x14ac:dyDescent="0.2">
      <c r="B79" s="385" t="s">
        <v>86</v>
      </c>
      <c r="C79" s="386"/>
      <c r="D79" s="386"/>
      <c r="E79" s="386"/>
      <c r="F79" s="386"/>
      <c r="G79" s="386"/>
      <c r="H79" s="614" t="s">
        <v>87</v>
      </c>
      <c r="I79" s="615"/>
      <c r="J79" s="615"/>
      <c r="K79" s="615"/>
    </row>
    <row r="80" spans="2:11" x14ac:dyDescent="0.2">
      <c r="B80" s="387" t="s">
        <v>16</v>
      </c>
      <c r="C80" s="388"/>
      <c r="D80" s="387"/>
      <c r="E80" s="387"/>
      <c r="F80" s="387"/>
      <c r="G80" s="387"/>
      <c r="H80" s="387" t="s">
        <v>16</v>
      </c>
      <c r="I80" s="386"/>
      <c r="J80" s="386"/>
      <c r="K80" s="386"/>
    </row>
    <row r="81" spans="2:11" x14ac:dyDescent="0.2">
      <c r="B81" s="387" t="s">
        <v>17</v>
      </c>
      <c r="C81" s="388"/>
      <c r="D81" s="387"/>
      <c r="E81" s="387"/>
      <c r="F81" s="387"/>
      <c r="G81" s="387"/>
      <c r="H81" s="387" t="s">
        <v>17</v>
      </c>
      <c r="I81" s="386"/>
      <c r="J81" s="386"/>
      <c r="K81" s="386"/>
    </row>
    <row r="82" spans="2:11" x14ac:dyDescent="0.2">
      <c r="B82" s="386"/>
      <c r="C82" s="386"/>
      <c r="D82" s="386"/>
      <c r="E82" s="386"/>
      <c r="F82" s="386"/>
      <c r="G82" s="386"/>
      <c r="H82" s="387" t="s">
        <v>18</v>
      </c>
      <c r="I82" s="386"/>
      <c r="J82" s="386"/>
      <c r="K82" s="386"/>
    </row>
    <row r="83" spans="2:11" x14ac:dyDescent="0.2">
      <c r="B83" s="386"/>
      <c r="C83" s="386"/>
      <c r="D83" s="386"/>
      <c r="E83" s="386"/>
      <c r="F83" s="386"/>
      <c r="G83" s="386"/>
      <c r="H83" s="387" t="s">
        <v>19</v>
      </c>
      <c r="I83" s="386"/>
      <c r="J83" s="386"/>
      <c r="K83" s="386"/>
    </row>
    <row r="84" spans="2:11" x14ac:dyDescent="0.2">
      <c r="B84" s="386"/>
      <c r="C84" s="386"/>
      <c r="D84" s="386"/>
      <c r="E84" s="386"/>
      <c r="F84" s="386"/>
      <c r="G84" s="386"/>
      <c r="H84" s="386"/>
      <c r="I84" s="386"/>
      <c r="J84" s="386"/>
      <c r="K84" s="386"/>
    </row>
    <row r="85" spans="2:11" x14ac:dyDescent="0.2">
      <c r="B85" s="387" t="s">
        <v>20</v>
      </c>
      <c r="C85" s="386"/>
      <c r="D85" s="386"/>
      <c r="E85" s="386"/>
      <c r="F85" s="386"/>
      <c r="G85" s="386"/>
      <c r="H85" s="386"/>
      <c r="I85" s="386"/>
      <c r="J85" s="386"/>
      <c r="K85" s="386"/>
    </row>
  </sheetData>
  <sheetProtection algorithmName="SHA-512" hashValue="XMOUcmRHfLPX2gVEoGL2+W37iF1P1HlKeKrv2SZT6oAShGPtCTCZvPvrkmmH2oM9W3DcJBThYJCCLthbPhTZ/g==" saltValue="sHbU+XlbcMtPiF4ry06ErA==" spinCount="100000" sheet="1" formatCells="0" insertRows="0" deleteRows="0"/>
  <mergeCells count="51">
    <mergeCell ref="B7:K7"/>
    <mergeCell ref="B1:F1"/>
    <mergeCell ref="H1:K1"/>
    <mergeCell ref="E3:G3"/>
    <mergeCell ref="E4:K4"/>
    <mergeCell ref="E5:G5"/>
    <mergeCell ref="B8:F8"/>
    <mergeCell ref="G8:I8"/>
    <mergeCell ref="B10:K10"/>
    <mergeCell ref="B12:K12"/>
    <mergeCell ref="B15:E15"/>
    <mergeCell ref="F15:G15"/>
    <mergeCell ref="B16:E16"/>
    <mergeCell ref="F16:G16"/>
    <mergeCell ref="B17:E17"/>
    <mergeCell ref="F17:G17"/>
    <mergeCell ref="B18:E18"/>
    <mergeCell ref="F18:G18"/>
    <mergeCell ref="B19:E19"/>
    <mergeCell ref="F19:G19"/>
    <mergeCell ref="B20:E20"/>
    <mergeCell ref="F20:G20"/>
    <mergeCell ref="B21:E21"/>
    <mergeCell ref="F21:G21"/>
    <mergeCell ref="B22:E22"/>
    <mergeCell ref="F22:G22"/>
    <mergeCell ref="B23:E23"/>
    <mergeCell ref="F23:G23"/>
    <mergeCell ref="B24:E24"/>
    <mergeCell ref="F24:G24"/>
    <mergeCell ref="B48:J48"/>
    <mergeCell ref="B27:K27"/>
    <mergeCell ref="B29:J29"/>
    <mergeCell ref="B30:J30"/>
    <mergeCell ref="B31:J31"/>
    <mergeCell ref="B32:J32"/>
    <mergeCell ref="B37:J37"/>
    <mergeCell ref="B38:J38"/>
    <mergeCell ref="B39:J39"/>
    <mergeCell ref="B40:J40"/>
    <mergeCell ref="B41:J41"/>
    <mergeCell ref="B42:J42"/>
    <mergeCell ref="B59:J59"/>
    <mergeCell ref="B60:J60"/>
    <mergeCell ref="H79:K79"/>
    <mergeCell ref="B49:J49"/>
    <mergeCell ref="B50:J50"/>
    <mergeCell ref="B51:J51"/>
    <mergeCell ref="B56:J56"/>
    <mergeCell ref="B57:J57"/>
    <mergeCell ref="B58:J58"/>
  </mergeCells>
  <hyperlinks>
    <hyperlink ref="G8" r:id="rId1" xr:uid="{BA2CB90E-BAED-4636-B4E0-296ABE31A81A}"/>
  </hyperlinks>
  <pageMargins left="0.70866141732283472" right="0.70866141732283472" top="0.78740157480314965" bottom="0.78740157480314965" header="0.51181102362204722" footer="0.51181102362204722"/>
  <pageSetup paperSize="9" scale="90" orientation="landscape" r:id="rId2"/>
  <headerFooter alignWithMargins="0"/>
  <rowBreaks count="2" manualBreakCount="2">
    <brk id="25" min="1" max="9" man="1"/>
    <brk id="53" max="16383"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2"/>
  <sheetViews>
    <sheetView workbookViewId="0">
      <selection activeCell="A49" sqref="A49"/>
    </sheetView>
  </sheetViews>
  <sheetFormatPr defaultRowHeight="15" x14ac:dyDescent="0.25"/>
  <cols>
    <col min="1" max="1" width="146.85546875" customWidth="1"/>
  </cols>
  <sheetData>
    <row r="1" spans="1:1" x14ac:dyDescent="0.25">
      <c r="A1" s="11" t="s">
        <v>24</v>
      </c>
    </row>
    <row r="2" spans="1:1" ht="7.5" customHeight="1" x14ac:dyDescent="0.25">
      <c r="A2" s="12"/>
    </row>
    <row r="3" spans="1:1" x14ac:dyDescent="0.25">
      <c r="A3" s="12" t="s">
        <v>25</v>
      </c>
    </row>
    <row r="4" spans="1:1" ht="6.75" customHeight="1" x14ac:dyDescent="0.25">
      <c r="A4" s="12"/>
    </row>
    <row r="5" spans="1:1" x14ac:dyDescent="0.25">
      <c r="A5" s="12" t="s">
        <v>26</v>
      </c>
    </row>
    <row r="6" spans="1:1" x14ac:dyDescent="0.25">
      <c r="A6" s="13" t="s">
        <v>27</v>
      </c>
    </row>
    <row r="7" spans="1:1" x14ac:dyDescent="0.25">
      <c r="A7" s="13" t="s">
        <v>28</v>
      </c>
    </row>
    <row r="8" spans="1:1" x14ac:dyDescent="0.25">
      <c r="A8" s="13" t="s">
        <v>29</v>
      </c>
    </row>
    <row r="9" spans="1:1" x14ac:dyDescent="0.25">
      <c r="A9" s="13" t="s">
        <v>30</v>
      </c>
    </row>
    <row r="10" spans="1:1" x14ac:dyDescent="0.25">
      <c r="A10" s="13" t="s">
        <v>31</v>
      </c>
    </row>
    <row r="11" spans="1:1" ht="7.5" customHeight="1" x14ac:dyDescent="0.25">
      <c r="A11" s="12"/>
    </row>
    <row r="12" spans="1:1" x14ac:dyDescent="0.25">
      <c r="A12" s="12" t="s">
        <v>32</v>
      </c>
    </row>
    <row r="13" spans="1:1" ht="8.25" customHeight="1" x14ac:dyDescent="0.25">
      <c r="A13" s="19"/>
    </row>
    <row r="14" spans="1:1" x14ac:dyDescent="0.25">
      <c r="A14" s="18" t="s">
        <v>33</v>
      </c>
    </row>
    <row r="15" spans="1:1" x14ac:dyDescent="0.25">
      <c r="A15" s="12"/>
    </row>
    <row r="16" spans="1:1" x14ac:dyDescent="0.25">
      <c r="A16" s="12" t="s">
        <v>34</v>
      </c>
    </row>
    <row r="17" spans="1:1" ht="26.25" x14ac:dyDescent="0.25">
      <c r="A17" s="15" t="s">
        <v>53</v>
      </c>
    </row>
    <row r="18" spans="1:1" ht="53.25" x14ac:dyDescent="0.25">
      <c r="A18" s="15" t="s">
        <v>57</v>
      </c>
    </row>
    <row r="19" spans="1:1" x14ac:dyDescent="0.25">
      <c r="A19" s="12"/>
    </row>
    <row r="20" spans="1:1" ht="26.25" x14ac:dyDescent="0.25">
      <c r="A20" s="16" t="s">
        <v>52</v>
      </c>
    </row>
    <row r="21" spans="1:1" x14ac:dyDescent="0.25">
      <c r="A21" s="12"/>
    </row>
    <row r="22" spans="1:1" ht="39" x14ac:dyDescent="0.25">
      <c r="A22" s="16" t="s">
        <v>35</v>
      </c>
    </row>
    <row r="23" spans="1:1" x14ac:dyDescent="0.25">
      <c r="A23" s="12"/>
    </row>
    <row r="24" spans="1:1" ht="26.25" x14ac:dyDescent="0.25">
      <c r="A24" s="16" t="s">
        <v>58</v>
      </c>
    </row>
    <row r="25" spans="1:1" x14ac:dyDescent="0.25">
      <c r="A25" s="12" t="s">
        <v>8</v>
      </c>
    </row>
    <row r="26" spans="1:1" ht="39" x14ac:dyDescent="0.25">
      <c r="A26" s="16" t="s">
        <v>51</v>
      </c>
    </row>
    <row r="27" spans="1:1" x14ac:dyDescent="0.25">
      <c r="A27" s="19"/>
    </row>
    <row r="28" spans="1:1" x14ac:dyDescent="0.25">
      <c r="A28" s="18" t="s">
        <v>36</v>
      </c>
    </row>
    <row r="29" spans="1:1" x14ac:dyDescent="0.25">
      <c r="A29" s="12"/>
    </row>
    <row r="30" spans="1:1" ht="39" x14ac:dyDescent="0.25">
      <c r="A30" s="16" t="s">
        <v>50</v>
      </c>
    </row>
    <row r="31" spans="1:1" x14ac:dyDescent="0.25">
      <c r="A31" s="1"/>
    </row>
    <row r="32" spans="1:1" x14ac:dyDescent="0.25">
      <c r="A32" s="18" t="s">
        <v>37</v>
      </c>
    </row>
    <row r="33" spans="1:1" x14ac:dyDescent="0.25">
      <c r="A33" s="12"/>
    </row>
    <row r="34" spans="1:1" ht="39" x14ac:dyDescent="0.25">
      <c r="A34" s="16" t="s">
        <v>49</v>
      </c>
    </row>
    <row r="35" spans="1:1" x14ac:dyDescent="0.25">
      <c r="A35" s="19"/>
    </row>
    <row r="36" spans="1:1" x14ac:dyDescent="0.25">
      <c r="A36" s="18" t="s">
        <v>38</v>
      </c>
    </row>
    <row r="37" spans="1:1" x14ac:dyDescent="0.25">
      <c r="A37" s="12"/>
    </row>
    <row r="38" spans="1:1" ht="51.75" x14ac:dyDescent="0.25">
      <c r="A38" s="16" t="s">
        <v>72</v>
      </c>
    </row>
    <row r="39" spans="1:1" x14ac:dyDescent="0.25">
      <c r="A39" s="12" t="s">
        <v>45</v>
      </c>
    </row>
    <row r="40" spans="1:1" x14ac:dyDescent="0.25">
      <c r="A40" s="12" t="s">
        <v>39</v>
      </c>
    </row>
    <row r="41" spans="1:1" x14ac:dyDescent="0.25">
      <c r="A41" s="12" t="s">
        <v>40</v>
      </c>
    </row>
    <row r="42" spans="1:1" x14ac:dyDescent="0.25">
      <c r="A42" s="12" t="s">
        <v>41</v>
      </c>
    </row>
    <row r="43" spans="1:1" x14ac:dyDescent="0.25">
      <c r="A43" s="12" t="s">
        <v>42</v>
      </c>
    </row>
    <row r="44" spans="1:1" x14ac:dyDescent="0.25">
      <c r="A44" s="12" t="s">
        <v>46</v>
      </c>
    </row>
    <row r="45" spans="1:1" x14ac:dyDescent="0.25">
      <c r="A45" s="12" t="s">
        <v>43</v>
      </c>
    </row>
    <row r="46" spans="1:1" x14ac:dyDescent="0.25">
      <c r="A46" s="19"/>
    </row>
    <row r="47" spans="1:1" x14ac:dyDescent="0.25">
      <c r="A47" s="14" t="s">
        <v>44</v>
      </c>
    </row>
    <row r="48" spans="1:1" x14ac:dyDescent="0.25">
      <c r="A48" s="12"/>
    </row>
    <row r="49" spans="1:1" ht="26.25" x14ac:dyDescent="0.25">
      <c r="A49" s="16" t="s">
        <v>48</v>
      </c>
    </row>
    <row r="50" spans="1:1" x14ac:dyDescent="0.25">
      <c r="A50" s="16"/>
    </row>
    <row r="51" spans="1:1" ht="39" x14ac:dyDescent="0.25">
      <c r="A51" s="16" t="s">
        <v>47</v>
      </c>
    </row>
    <row r="52" spans="1:1" x14ac:dyDescent="0.25">
      <c r="A52" s="17"/>
    </row>
  </sheetData>
  <sheetProtection algorithmName="SHA-512" hashValue="xdymBoTsje5MjBWqwYQLuNFvky2SwEDwR1phwkW1vgfNsFDmBMv5ZC0XJZh+Z13pGoaqdrqqpmDnqXqWlNDI6A==" saltValue="RMhnBwtlmHRmltAVJ/X0Ow==" spinCount="100000" sheet="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64218-A116-4524-8078-AC1DB2365355}">
  <dimension ref="A1:L31"/>
  <sheetViews>
    <sheetView workbookViewId="0">
      <selection activeCell="A23" sqref="A23"/>
    </sheetView>
  </sheetViews>
  <sheetFormatPr defaultRowHeight="15" x14ac:dyDescent="0.25"/>
  <cols>
    <col min="1" max="1" width="29.42578125" bestFit="1" customWidth="1"/>
    <col min="2" max="3" width="36.28515625" bestFit="1" customWidth="1"/>
    <col min="4" max="4" width="15.85546875" bestFit="1" customWidth="1"/>
    <col min="5" max="5" width="19.85546875" bestFit="1" customWidth="1"/>
    <col min="6" max="6" width="1.42578125" customWidth="1"/>
    <col min="7" max="8" width="0" hidden="1" customWidth="1"/>
    <col min="9" max="9" width="12.7109375" hidden="1" customWidth="1"/>
    <col min="10" max="10" width="0" hidden="1" customWidth="1"/>
    <col min="11" max="11" width="17.5703125" hidden="1" customWidth="1"/>
    <col min="12" max="14" width="0" hidden="1" customWidth="1"/>
  </cols>
  <sheetData>
    <row r="1" spans="1:12" x14ac:dyDescent="0.25">
      <c r="A1" s="196" t="s">
        <v>345</v>
      </c>
      <c r="B1" s="196" t="s">
        <v>346</v>
      </c>
    </row>
    <row r="2" spans="1:12" x14ac:dyDescent="0.25">
      <c r="A2" t="s">
        <v>347</v>
      </c>
      <c r="B2" s="197">
        <v>0.25</v>
      </c>
      <c r="I2" t="s">
        <v>401</v>
      </c>
      <c r="J2" t="s">
        <v>399</v>
      </c>
      <c r="K2" t="s">
        <v>390</v>
      </c>
      <c r="L2" t="s">
        <v>391</v>
      </c>
    </row>
    <row r="3" spans="1:12" x14ac:dyDescent="0.25">
      <c r="A3" t="s">
        <v>348</v>
      </c>
      <c r="B3" s="197">
        <v>0.5</v>
      </c>
      <c r="I3" t="s">
        <v>390</v>
      </c>
      <c r="J3" t="s">
        <v>390</v>
      </c>
      <c r="K3" t="s">
        <v>392</v>
      </c>
      <c r="L3" t="s">
        <v>392</v>
      </c>
    </row>
    <row r="4" spans="1:12" x14ac:dyDescent="0.25">
      <c r="A4" t="s">
        <v>349</v>
      </c>
      <c r="B4" s="197">
        <v>1</v>
      </c>
      <c r="I4" t="s">
        <v>391</v>
      </c>
      <c r="J4" t="s">
        <v>391</v>
      </c>
      <c r="K4" t="s">
        <v>397</v>
      </c>
      <c r="L4" t="s">
        <v>393</v>
      </c>
    </row>
    <row r="5" spans="1:12" x14ac:dyDescent="0.25">
      <c r="B5" s="197">
        <v>0</v>
      </c>
      <c r="K5" t="s">
        <v>398</v>
      </c>
      <c r="L5" t="s">
        <v>394</v>
      </c>
    </row>
    <row r="6" spans="1:12" x14ac:dyDescent="0.25">
      <c r="K6" t="s">
        <v>394</v>
      </c>
      <c r="L6" t="s">
        <v>395</v>
      </c>
    </row>
    <row r="7" spans="1:12" x14ac:dyDescent="0.25">
      <c r="K7" t="s">
        <v>395</v>
      </c>
      <c r="L7" t="s">
        <v>396</v>
      </c>
    </row>
    <row r="8" spans="1:12" x14ac:dyDescent="0.25">
      <c r="A8" s="196" t="s">
        <v>350</v>
      </c>
      <c r="B8" s="196" t="s">
        <v>351</v>
      </c>
      <c r="C8" s="196" t="s">
        <v>352</v>
      </c>
      <c r="D8" s="196" t="s">
        <v>353</v>
      </c>
      <c r="E8" s="196" t="s">
        <v>354</v>
      </c>
      <c r="K8" t="s">
        <v>396</v>
      </c>
    </row>
    <row r="9" spans="1:12" x14ac:dyDescent="0.25">
      <c r="A9" s="196"/>
      <c r="B9" s="196"/>
      <c r="C9" s="196"/>
      <c r="D9" s="196"/>
      <c r="E9" s="200">
        <v>0</v>
      </c>
    </row>
    <row r="10" spans="1:12" x14ac:dyDescent="0.25">
      <c r="A10" t="s">
        <v>355</v>
      </c>
      <c r="B10" s="198" t="s">
        <v>356</v>
      </c>
      <c r="C10" t="s">
        <v>357</v>
      </c>
      <c r="D10" t="s">
        <v>357</v>
      </c>
      <c r="E10" s="197">
        <v>0.2</v>
      </c>
    </row>
    <row r="11" spans="1:12" x14ac:dyDescent="0.25">
      <c r="A11" t="s">
        <v>358</v>
      </c>
      <c r="B11" s="199" t="s">
        <v>359</v>
      </c>
      <c r="C11" s="199" t="s">
        <v>360</v>
      </c>
      <c r="D11" s="199" t="s">
        <v>361</v>
      </c>
      <c r="E11" s="197">
        <v>0.1</v>
      </c>
    </row>
    <row r="12" spans="1:12" x14ac:dyDescent="0.25">
      <c r="A12" t="s">
        <v>368</v>
      </c>
      <c r="B12" t="s">
        <v>369</v>
      </c>
      <c r="C12" t="s">
        <v>370</v>
      </c>
      <c r="D12" s="199" t="s">
        <v>371</v>
      </c>
      <c r="E12" s="197">
        <v>0</v>
      </c>
    </row>
    <row r="13" spans="1:12" x14ac:dyDescent="0.25">
      <c r="D13" s="199"/>
      <c r="E13" s="197"/>
      <c r="J13" t="s">
        <v>399</v>
      </c>
    </row>
    <row r="14" spans="1:12" x14ac:dyDescent="0.25">
      <c r="A14" s="174" t="s">
        <v>378</v>
      </c>
      <c r="B14" s="174" t="s">
        <v>379</v>
      </c>
      <c r="C14" s="174" t="s">
        <v>380</v>
      </c>
      <c r="J14" t="s">
        <v>390</v>
      </c>
    </row>
    <row r="15" spans="1:12" x14ac:dyDescent="0.25">
      <c r="A15" t="s">
        <v>362</v>
      </c>
      <c r="B15" t="s">
        <v>374</v>
      </c>
      <c r="C15" t="s">
        <v>376</v>
      </c>
      <c r="D15" t="s">
        <v>374</v>
      </c>
      <c r="E15" s="221">
        <v>0.15</v>
      </c>
      <c r="J15" t="s">
        <v>391</v>
      </c>
    </row>
    <row r="16" spans="1:12" x14ac:dyDescent="0.25">
      <c r="A16" t="s">
        <v>363</v>
      </c>
      <c r="B16" t="s">
        <v>375</v>
      </c>
      <c r="C16" t="s">
        <v>377</v>
      </c>
      <c r="D16" t="s">
        <v>375</v>
      </c>
      <c r="E16" s="221">
        <v>0.15</v>
      </c>
    </row>
    <row r="17" spans="1:11" x14ac:dyDescent="0.25">
      <c r="A17" t="s">
        <v>364</v>
      </c>
      <c r="C17" s="197"/>
      <c r="D17" t="s">
        <v>376</v>
      </c>
      <c r="E17" s="221">
        <v>0.15</v>
      </c>
    </row>
    <row r="18" spans="1:11" x14ac:dyDescent="0.25">
      <c r="C18" s="197"/>
      <c r="D18" t="s">
        <v>377</v>
      </c>
      <c r="E18" s="221">
        <v>0.05</v>
      </c>
    </row>
    <row r="19" spans="1:11" x14ac:dyDescent="0.25">
      <c r="J19" t="s">
        <v>399</v>
      </c>
      <c r="K19" t="s">
        <v>390</v>
      </c>
    </row>
    <row r="20" spans="1:11" x14ac:dyDescent="0.25">
      <c r="A20" s="174" t="s">
        <v>365</v>
      </c>
      <c r="J20" t="s">
        <v>390</v>
      </c>
    </row>
    <row r="21" spans="1:11" x14ac:dyDescent="0.25">
      <c r="A21" t="s">
        <v>366</v>
      </c>
      <c r="J21" t="s">
        <v>391</v>
      </c>
    </row>
    <row r="22" spans="1:11" x14ac:dyDescent="0.25">
      <c r="A22" t="s">
        <v>367</v>
      </c>
    </row>
    <row r="25" spans="1:11" x14ac:dyDescent="0.25">
      <c r="A25" t="s">
        <v>94</v>
      </c>
      <c r="B25" t="s">
        <v>399</v>
      </c>
      <c r="C25" t="s">
        <v>390</v>
      </c>
      <c r="D25" t="s">
        <v>391</v>
      </c>
    </row>
    <row r="26" spans="1:11" x14ac:dyDescent="0.25">
      <c r="A26" t="s">
        <v>402</v>
      </c>
      <c r="B26" t="s">
        <v>390</v>
      </c>
      <c r="C26" t="s">
        <v>392</v>
      </c>
      <c r="D26" t="s">
        <v>392</v>
      </c>
    </row>
    <row r="27" spans="1:11" x14ac:dyDescent="0.25">
      <c r="A27" t="s">
        <v>403</v>
      </c>
      <c r="B27" t="s">
        <v>391</v>
      </c>
      <c r="C27" t="s">
        <v>397</v>
      </c>
      <c r="D27" t="s">
        <v>393</v>
      </c>
    </row>
    <row r="28" spans="1:11" x14ac:dyDescent="0.25">
      <c r="A28" t="s">
        <v>433</v>
      </c>
      <c r="C28" t="s">
        <v>398</v>
      </c>
      <c r="D28" t="s">
        <v>394</v>
      </c>
    </row>
    <row r="29" spans="1:11" x14ac:dyDescent="0.25">
      <c r="A29" t="s">
        <v>434</v>
      </c>
      <c r="C29" t="s">
        <v>394</v>
      </c>
      <c r="D29" t="s">
        <v>395</v>
      </c>
    </row>
    <row r="30" spans="1:11" x14ac:dyDescent="0.25">
      <c r="C30" t="s">
        <v>395</v>
      </c>
      <c r="D30" t="s">
        <v>400</v>
      </c>
    </row>
    <row r="31" spans="1:11" x14ac:dyDescent="0.25">
      <c r="C31" t="s">
        <v>400</v>
      </c>
    </row>
  </sheetData>
  <dataValidations count="6">
    <dataValidation type="list" allowBlank="1" showInputMessage="1" showErrorMessage="1" sqref="J22 K13" xr:uid="{5C7B5BF5-4B12-4D33-8B8D-96823398E7AB}">
      <formula1>Tabel</formula1>
    </dataValidation>
    <dataValidation type="list" allowBlank="1" showInputMessage="1" showErrorMessage="1" sqref="J23" xr:uid="{12CDC132-5922-4558-AB1F-BA59F37D6332}">
      <formula1>NFU_functies</formula1>
    </dataValidation>
    <dataValidation type="list" allowBlank="1" showInputMessage="1" showErrorMessage="1" sqref="K14" xr:uid="{9DE76E98-E551-4997-BC95-7D2505BF181B}">
      <formula1>NFU</formula1>
    </dataValidation>
    <dataValidation type="list" allowBlank="1" showInputMessage="1" showErrorMessage="1" sqref="K15" xr:uid="{7CDD593A-3C52-402B-AECC-988CCE85F90B}">
      <formula1>VSNU</formula1>
    </dataValidation>
    <dataValidation type="list" allowBlank="1" showInputMessage="1" showErrorMessage="1" sqref="K19" xr:uid="{51A57F6B-198F-438B-AE24-D089A1093ACA}">
      <formula1>Tabel2</formula1>
    </dataValidation>
    <dataValidation type="list" allowBlank="1" showInputMessage="1" showErrorMessage="1" sqref="K20" xr:uid="{98C4753F-670E-4091-90F3-3863D00F0DBA}">
      <formula1>INDIRECT($K$19)</formula1>
    </dataValidation>
  </dataValidations>
  <pageMargins left="0.7" right="0.7" top="0.75" bottom="0.75" header="0.3" footer="0.3"/>
  <pageSetup paperSize="9" orientation="portrait" horizontalDpi="1200" verticalDpi="1200" r:id="rId1"/>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82D36-FA47-4DCB-AE43-11110A11F5C4}">
  <dimension ref="A1:Q142"/>
  <sheetViews>
    <sheetView zoomScale="70" zoomScaleNormal="70" workbookViewId="0">
      <selection activeCell="G31" sqref="G31"/>
    </sheetView>
  </sheetViews>
  <sheetFormatPr defaultColWidth="0" defaultRowHeight="13.15" customHeight="1" zeroHeight="1" x14ac:dyDescent="0.2"/>
  <cols>
    <col min="1" max="1" width="3.85546875" style="64" customWidth="1"/>
    <col min="2" max="16" width="8.7109375" style="64" customWidth="1"/>
    <col min="17" max="17" width="27.140625" style="64" customWidth="1"/>
    <col min="18" max="16384" width="8.7109375" style="64" hidden="1"/>
  </cols>
  <sheetData>
    <row r="1" spans="1:17" s="63" customFormat="1" ht="18" x14ac:dyDescent="0.25">
      <c r="A1" s="63" t="s">
        <v>316</v>
      </c>
    </row>
    <row r="2" spans="1:17" ht="12.75" x14ac:dyDescent="0.2"/>
    <row r="3" spans="1:17" s="66" customFormat="1" ht="15" x14ac:dyDescent="0.2">
      <c r="A3" s="65" t="s">
        <v>317</v>
      </c>
      <c r="B3" s="65"/>
      <c r="C3" s="65"/>
      <c r="D3" s="65"/>
      <c r="E3" s="65"/>
      <c r="F3" s="65"/>
      <c r="G3" s="65"/>
      <c r="H3" s="65"/>
      <c r="I3" s="65"/>
      <c r="J3" s="65"/>
      <c r="K3" s="65"/>
      <c r="L3" s="65"/>
      <c r="M3" s="64"/>
      <c r="N3" s="64"/>
      <c r="O3" s="64"/>
      <c r="P3" s="64"/>
      <c r="Q3" s="64"/>
    </row>
    <row r="4" spans="1:17" ht="12.75" x14ac:dyDescent="0.2">
      <c r="A4" s="64" t="s">
        <v>318</v>
      </c>
    </row>
    <row r="5" spans="1:17" ht="12.75" x14ac:dyDescent="0.2"/>
    <row r="6" spans="1:17" s="66" customFormat="1" ht="15" x14ac:dyDescent="0.2">
      <c r="A6" s="173" t="s">
        <v>319</v>
      </c>
      <c r="M6" s="64"/>
      <c r="N6" s="64"/>
      <c r="O6" s="64"/>
      <c r="P6" s="64"/>
      <c r="Q6" s="64"/>
    </row>
    <row r="7" spans="1:17" s="66" customFormat="1" ht="15" x14ac:dyDescent="0.2">
      <c r="A7" s="173"/>
      <c r="M7" s="64"/>
      <c r="N7" s="64"/>
      <c r="O7" s="64"/>
      <c r="P7" s="64"/>
      <c r="Q7" s="64"/>
    </row>
    <row r="8" spans="1:17" ht="12.75" x14ac:dyDescent="0.2">
      <c r="A8" s="64" t="s">
        <v>320</v>
      </c>
    </row>
    <row r="9" spans="1:17" ht="12.75" x14ac:dyDescent="0.2"/>
    <row r="10" spans="1:17" ht="12.75" x14ac:dyDescent="0.2"/>
    <row r="11" spans="1:17" ht="12.75" x14ac:dyDescent="0.2"/>
    <row r="12" spans="1:17" ht="12.75" x14ac:dyDescent="0.2"/>
    <row r="13" spans="1:17" ht="12.75" x14ac:dyDescent="0.2"/>
    <row r="14" spans="1:17" ht="12.75" x14ac:dyDescent="0.2">
      <c r="B14" s="71"/>
    </row>
    <row r="15" spans="1:17" ht="12.75" x14ac:dyDescent="0.2">
      <c r="B15" s="71"/>
    </row>
    <row r="16" spans="1:17" ht="12.75" x14ac:dyDescent="0.2"/>
    <row r="17" spans="2:2" s="66" customFormat="1" ht="15" x14ac:dyDescent="0.2"/>
    <row r="18" spans="2:2" ht="12.75" x14ac:dyDescent="0.2"/>
    <row r="19" spans="2:2" s="66" customFormat="1" ht="15" x14ac:dyDescent="0.2"/>
    <row r="20" spans="2:2" ht="12.75" x14ac:dyDescent="0.2"/>
    <row r="21" spans="2:2" s="66" customFormat="1" ht="15" x14ac:dyDescent="0.2"/>
    <row r="22" spans="2:2" ht="12.75" x14ac:dyDescent="0.2"/>
    <row r="23" spans="2:2" ht="15" x14ac:dyDescent="0.2">
      <c r="B23" s="67"/>
    </row>
    <row r="24" spans="2:2" ht="12.75" x14ac:dyDescent="0.2"/>
    <row r="25" spans="2:2" ht="12.75" x14ac:dyDescent="0.2"/>
    <row r="26" spans="2:2" ht="12.75" x14ac:dyDescent="0.2">
      <c r="B26" s="70"/>
    </row>
    <row r="27" spans="2:2" ht="12.75" x14ac:dyDescent="0.2">
      <c r="B27" s="70"/>
    </row>
    <row r="28" spans="2:2" ht="12.75" x14ac:dyDescent="0.2"/>
    <row r="29" spans="2:2" ht="15" x14ac:dyDescent="0.2">
      <c r="B29" s="67"/>
    </row>
    <row r="30" spans="2:2" ht="12.75" x14ac:dyDescent="0.2"/>
    <row r="31" spans="2:2" ht="12.75" x14ac:dyDescent="0.2">
      <c r="B31" s="71"/>
    </row>
    <row r="32" spans="2:2" ht="12.75" x14ac:dyDescent="0.2">
      <c r="B32" s="71"/>
    </row>
    <row r="33" spans="2:2" ht="12.75" x14ac:dyDescent="0.2">
      <c r="B33" s="71"/>
    </row>
    <row r="34" spans="2:2" ht="12.75" x14ac:dyDescent="0.2">
      <c r="B34" s="71"/>
    </row>
    <row r="35" spans="2:2" ht="12.75" x14ac:dyDescent="0.2"/>
    <row r="36" spans="2:2" s="66" customFormat="1" ht="15" x14ac:dyDescent="0.2"/>
    <row r="37" spans="2:2" s="71" customFormat="1" ht="12.75" x14ac:dyDescent="0.2"/>
    <row r="38" spans="2:2" s="71" customFormat="1" ht="12.75" x14ac:dyDescent="0.2"/>
    <row r="39" spans="2:2" s="71" customFormat="1" ht="12.75" x14ac:dyDescent="0.2"/>
    <row r="40" spans="2:2" s="71" customFormat="1" ht="12.75" x14ac:dyDescent="0.2"/>
    <row r="41" spans="2:2" s="71" customFormat="1" ht="12.75" x14ac:dyDescent="0.2"/>
    <row r="42" spans="2:2" s="66" customFormat="1" ht="15" x14ac:dyDescent="0.2"/>
    <row r="43" spans="2:2" ht="12.75" x14ac:dyDescent="0.2"/>
    <row r="44" spans="2:2" s="71" customFormat="1" ht="12.75" x14ac:dyDescent="0.2"/>
    <row r="45" spans="2:2" s="71" customFormat="1" ht="12.75" x14ac:dyDescent="0.2"/>
    <row r="46" spans="2:2" s="71" customFormat="1" ht="12.75" x14ac:dyDescent="0.2"/>
    <row r="47" spans="2:2" s="71" customFormat="1" ht="12.75" x14ac:dyDescent="0.2"/>
    <row r="48" spans="2:2" ht="12.75" x14ac:dyDescent="0.2"/>
    <row r="49" s="66" customFormat="1" ht="15" x14ac:dyDescent="0.2"/>
    <row r="50" s="63" customFormat="1" ht="18" x14ac:dyDescent="0.25"/>
    <row r="51" s="71" customFormat="1" ht="12.75" x14ac:dyDescent="0.2"/>
    <row r="52" s="71" customFormat="1" ht="12.75" x14ac:dyDescent="0.2"/>
    <row r="53" s="71" customFormat="1" ht="12.75" x14ac:dyDescent="0.2"/>
    <row r="54" ht="12.75" x14ac:dyDescent="0.2"/>
    <row r="55" s="66" customFormat="1" ht="15" x14ac:dyDescent="0.2"/>
    <row r="56" s="63" customFormat="1" ht="18" x14ac:dyDescent="0.25"/>
    <row r="57" s="71" customFormat="1" ht="12.75" x14ac:dyDescent="0.2"/>
    <row r="58" s="71" customFormat="1" ht="12.75" x14ac:dyDescent="0.2"/>
    <row r="59" s="71" customFormat="1" ht="12.75" x14ac:dyDescent="0.2"/>
    <row r="60" ht="12.75" x14ac:dyDescent="0.2"/>
    <row r="61" s="66" customFormat="1" ht="15" x14ac:dyDescent="0.2"/>
    <row r="62" s="63" customFormat="1" ht="18" x14ac:dyDescent="0.25"/>
    <row r="63" s="71" customFormat="1" ht="12.75" x14ac:dyDescent="0.2"/>
    <row r="64" s="71" customFormat="1" ht="12.75" x14ac:dyDescent="0.2"/>
    <row r="65" spans="1:17" ht="12.75" x14ac:dyDescent="0.2"/>
    <row r="66" spans="1:17" s="66" customFormat="1" ht="15" x14ac:dyDescent="0.2"/>
    <row r="67" spans="1:17" ht="12.75" x14ac:dyDescent="0.2"/>
    <row r="68" spans="1:17" ht="12.75" x14ac:dyDescent="0.2"/>
    <row r="69" spans="1:17" ht="12.75" x14ac:dyDescent="0.2"/>
    <row r="70" spans="1:17" s="66" customFormat="1" ht="15" x14ac:dyDescent="0.2"/>
    <row r="71" spans="1:17" ht="12.75" x14ac:dyDescent="0.2"/>
    <row r="72" spans="1:17" ht="12.75" x14ac:dyDescent="0.2">
      <c r="B72" s="71"/>
    </row>
    <row r="73" spans="1:17" ht="12.75" x14ac:dyDescent="0.2"/>
    <row r="74" spans="1:17" ht="12.75" x14ac:dyDescent="0.2"/>
    <row r="75" spans="1:17" s="66" customFormat="1" ht="15" x14ac:dyDescent="0.2">
      <c r="A75" s="65"/>
      <c r="B75" s="65"/>
      <c r="C75" s="65"/>
      <c r="D75" s="65"/>
      <c r="E75" s="65"/>
      <c r="F75" s="65"/>
      <c r="G75" s="65"/>
      <c r="H75" s="65"/>
      <c r="I75" s="65"/>
      <c r="J75" s="65"/>
      <c r="K75" s="65"/>
      <c r="L75" s="65"/>
      <c r="M75" s="65"/>
      <c r="N75" s="65"/>
      <c r="O75" s="65"/>
      <c r="P75" s="65"/>
      <c r="Q75" s="65"/>
    </row>
    <row r="76" spans="1:17" ht="12.75" x14ac:dyDescent="0.2"/>
    <row r="77" spans="1:17" ht="12.75" x14ac:dyDescent="0.2"/>
    <row r="78" spans="1:17" ht="12.75" x14ac:dyDescent="0.2"/>
    <row r="79" spans="1:17" ht="12.75" x14ac:dyDescent="0.2"/>
    <row r="80" spans="1:17" ht="12.75" x14ac:dyDescent="0.2">
      <c r="L80" s="68"/>
    </row>
    <row r="81" spans="1:12" ht="12.75" x14ac:dyDescent="0.2">
      <c r="A81" s="69"/>
      <c r="B81" s="69"/>
      <c r="E81" s="68"/>
    </row>
    <row r="82" spans="1:12" ht="12.75" x14ac:dyDescent="0.2">
      <c r="L82" s="68"/>
    </row>
    <row r="83" spans="1:12" ht="13.15" customHeight="1" x14ac:dyDescent="0.2"/>
    <row r="84" spans="1:12" ht="13.15" customHeight="1" x14ac:dyDescent="0.2"/>
    <row r="85" spans="1:12" ht="13.15" customHeight="1" x14ac:dyDescent="0.2"/>
    <row r="86" spans="1:12" ht="13.15" customHeight="1" x14ac:dyDescent="0.2"/>
    <row r="87" spans="1:12" ht="13.15" customHeight="1" x14ac:dyDescent="0.2"/>
    <row r="88" spans="1:12" ht="13.15" customHeight="1" x14ac:dyDescent="0.2"/>
    <row r="89" spans="1:12" ht="13.15" customHeight="1" x14ac:dyDescent="0.2"/>
    <row r="90" spans="1:12" ht="13.15" customHeight="1" x14ac:dyDescent="0.2"/>
    <row r="91" spans="1:12" ht="13.15" customHeight="1" x14ac:dyDescent="0.2"/>
    <row r="92" spans="1:12" ht="13.15" customHeight="1" x14ac:dyDescent="0.2"/>
    <row r="93" spans="1:12" ht="13.15" customHeight="1" x14ac:dyDescent="0.2"/>
    <row r="94" spans="1:12" ht="13.15" customHeight="1" x14ac:dyDescent="0.2"/>
    <row r="95" spans="1:12" ht="13.15" customHeight="1" x14ac:dyDescent="0.2"/>
    <row r="96" spans="1:12" ht="13.15" customHeight="1" x14ac:dyDescent="0.2"/>
    <row r="97" ht="13.15" customHeight="1" x14ac:dyDescent="0.2"/>
    <row r="98" ht="13.15" customHeight="1" x14ac:dyDescent="0.2"/>
    <row r="99" ht="13.15" customHeight="1" x14ac:dyDescent="0.2"/>
    <row r="100" ht="13.15" customHeight="1" x14ac:dyDescent="0.2"/>
    <row r="101" ht="13.15" customHeight="1" x14ac:dyDescent="0.2"/>
    <row r="102" ht="13.15" customHeight="1" x14ac:dyDescent="0.2"/>
    <row r="103" ht="13.15" customHeight="1" x14ac:dyDescent="0.2"/>
    <row r="104" ht="13.15" customHeight="1" x14ac:dyDescent="0.2"/>
    <row r="105" ht="13.15" customHeight="1" x14ac:dyDescent="0.2"/>
    <row r="106" ht="13.15" customHeight="1" x14ac:dyDescent="0.2"/>
    <row r="107" ht="13.15" customHeight="1" x14ac:dyDescent="0.2"/>
    <row r="108" ht="13.15" customHeight="1" x14ac:dyDescent="0.2"/>
    <row r="109" ht="13.15" customHeight="1" x14ac:dyDescent="0.2"/>
    <row r="110" ht="13.15" customHeight="1" x14ac:dyDescent="0.2"/>
    <row r="111" ht="13.15" customHeight="1" x14ac:dyDescent="0.2"/>
    <row r="112" ht="13.15" customHeight="1" x14ac:dyDescent="0.2"/>
    <row r="113" ht="13.15" customHeight="1" x14ac:dyDescent="0.2"/>
    <row r="114" ht="13.15" customHeight="1" x14ac:dyDescent="0.2"/>
    <row r="115" ht="13.15" customHeight="1" x14ac:dyDescent="0.2"/>
    <row r="116" ht="13.15" customHeight="1" x14ac:dyDescent="0.2"/>
    <row r="117" ht="13.15" customHeight="1" x14ac:dyDescent="0.2"/>
    <row r="118" ht="13.15" customHeight="1" x14ac:dyDescent="0.2"/>
    <row r="119" ht="13.15" customHeight="1" x14ac:dyDescent="0.2"/>
    <row r="120" ht="13.15" customHeight="1" x14ac:dyDescent="0.2"/>
    <row r="121" ht="13.15" customHeight="1" x14ac:dyDescent="0.2"/>
    <row r="122" ht="13.15" customHeight="1" x14ac:dyDescent="0.2"/>
    <row r="123" ht="13.15" customHeight="1" x14ac:dyDescent="0.2"/>
    <row r="124" ht="13.15" customHeight="1" x14ac:dyDescent="0.2"/>
    <row r="125" ht="13.15" customHeight="1" x14ac:dyDescent="0.2"/>
    <row r="126" ht="13.15" customHeight="1" x14ac:dyDescent="0.2"/>
    <row r="127" ht="13.15" customHeight="1" x14ac:dyDescent="0.2"/>
    <row r="128" ht="13.15" customHeight="1" x14ac:dyDescent="0.2"/>
    <row r="129" ht="13.15" customHeight="1" x14ac:dyDescent="0.2"/>
    <row r="130" ht="13.15" customHeight="1" x14ac:dyDescent="0.2"/>
    <row r="131" ht="13.15" customHeight="1" x14ac:dyDescent="0.2"/>
    <row r="132" ht="13.15" customHeight="1" x14ac:dyDescent="0.2"/>
    <row r="133" ht="13.15" customHeight="1" x14ac:dyDescent="0.2"/>
    <row r="134" ht="13.15" customHeight="1" x14ac:dyDescent="0.2"/>
    <row r="135" ht="13.15" customHeight="1" x14ac:dyDescent="0.2"/>
    <row r="136" ht="13.15" customHeight="1" x14ac:dyDescent="0.2"/>
    <row r="137" ht="13.15" customHeight="1" x14ac:dyDescent="0.2"/>
    <row r="138" ht="13.15" customHeight="1" x14ac:dyDescent="0.2"/>
    <row r="139" ht="13.15" customHeight="1" x14ac:dyDescent="0.2"/>
    <row r="140" ht="13.15" customHeight="1" x14ac:dyDescent="0.2"/>
    <row r="141" ht="13.15" customHeight="1" x14ac:dyDescent="0.2"/>
    <row r="142" ht="13.15" customHeight="1" x14ac:dyDescent="0.2"/>
  </sheetData>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1E048-9AC9-4D07-B406-1EE50848F7A1}">
  <sheetPr>
    <pageSetUpPr fitToPage="1"/>
  </sheetPr>
  <dimension ref="B1:AJ56"/>
  <sheetViews>
    <sheetView showGridLines="0" zoomScale="80" zoomScaleNormal="80" workbookViewId="0">
      <pane xSplit="2" ySplit="4" topLeftCell="C5" activePane="bottomRight" state="frozen"/>
      <selection activeCell="G31" sqref="G31"/>
      <selection pane="topRight" activeCell="G31" sqref="G31"/>
      <selection pane="bottomLeft" activeCell="G31" sqref="G31"/>
      <selection pane="bottomRight" activeCell="G31" sqref="G31"/>
    </sheetView>
  </sheetViews>
  <sheetFormatPr defaultColWidth="9.140625" defaultRowHeight="15" x14ac:dyDescent="0.25"/>
  <cols>
    <col min="1" max="1" width="4.7109375" style="79" customWidth="1"/>
    <col min="2" max="2" width="49.7109375" style="79" customWidth="1"/>
    <col min="3" max="27" width="8.7109375" style="79" customWidth="1"/>
    <col min="28" max="28" width="9.5703125" style="79" bestFit="1" customWidth="1"/>
    <col min="29" max="34" width="12.7109375" style="79" customWidth="1"/>
    <col min="35" max="35" width="4.7109375" style="79" customWidth="1"/>
    <col min="36" max="36" width="9.140625" style="80"/>
    <col min="37" max="16384" width="9.140625" style="79"/>
  </cols>
  <sheetData>
    <row r="1" spans="2:36" x14ac:dyDescent="0.25">
      <c r="E1" s="113"/>
    </row>
    <row r="2" spans="2:36" s="110" customFormat="1" ht="15.75" x14ac:dyDescent="0.25">
      <c r="B2" s="112" t="s">
        <v>221</v>
      </c>
      <c r="C2" s="111"/>
      <c r="D2" s="649" t="s">
        <v>220</v>
      </c>
      <c r="E2" s="649"/>
      <c r="F2" s="649"/>
      <c r="G2" s="649"/>
      <c r="H2" s="649"/>
      <c r="I2" s="649"/>
      <c r="J2" s="649"/>
      <c r="K2" s="649"/>
      <c r="L2" s="649"/>
      <c r="M2" s="649"/>
      <c r="N2" s="649"/>
      <c r="O2" s="649"/>
      <c r="P2" s="649"/>
      <c r="Q2" s="649"/>
      <c r="R2" s="649"/>
      <c r="S2" s="649"/>
      <c r="T2" s="649"/>
      <c r="U2" s="649"/>
      <c r="V2" s="649"/>
      <c r="W2" s="649"/>
      <c r="X2" s="649"/>
      <c r="Y2" s="649"/>
      <c r="Z2" s="649"/>
      <c r="AA2" s="649"/>
      <c r="AB2" s="649"/>
      <c r="AC2" s="650" t="s">
        <v>219</v>
      </c>
      <c r="AD2" s="650"/>
      <c r="AE2" s="650"/>
      <c r="AF2" s="650"/>
      <c r="AG2" s="650"/>
      <c r="AH2" s="650"/>
      <c r="AI2" s="650"/>
      <c r="AJ2" s="650"/>
    </row>
    <row r="3" spans="2:36" s="108" customFormat="1" x14ac:dyDescent="0.25">
      <c r="B3" s="79" t="s">
        <v>218</v>
      </c>
      <c r="C3" s="109"/>
    </row>
    <row r="4" spans="2:36" x14ac:dyDescent="0.25">
      <c r="C4" s="84" t="s">
        <v>217</v>
      </c>
      <c r="D4" s="651" t="s">
        <v>216</v>
      </c>
      <c r="E4" s="652"/>
      <c r="F4" s="652"/>
      <c r="G4" s="652"/>
      <c r="H4" s="653"/>
      <c r="I4" s="84"/>
      <c r="J4" s="651" t="s">
        <v>215</v>
      </c>
      <c r="K4" s="652"/>
      <c r="L4" s="652"/>
      <c r="M4" s="652"/>
      <c r="N4" s="653"/>
      <c r="O4" s="84"/>
      <c r="P4" s="654" t="s">
        <v>214</v>
      </c>
      <c r="Q4" s="655"/>
      <c r="R4" s="655"/>
      <c r="S4" s="655"/>
      <c r="T4" s="656"/>
      <c r="U4" s="84"/>
      <c r="V4" s="651" t="s">
        <v>213</v>
      </c>
      <c r="W4" s="652"/>
      <c r="X4" s="652"/>
      <c r="Y4" s="652"/>
      <c r="Z4" s="653"/>
      <c r="AA4" s="84"/>
      <c r="AB4" s="84"/>
      <c r="AC4" s="84"/>
      <c r="AD4" s="84"/>
      <c r="AE4" s="84"/>
      <c r="AF4" s="84"/>
      <c r="AG4" s="84"/>
      <c r="AH4" s="84"/>
      <c r="AI4" s="84"/>
      <c r="AJ4" s="84"/>
    </row>
    <row r="5" spans="2:36" x14ac:dyDescent="0.25">
      <c r="B5" s="103" t="s">
        <v>212</v>
      </c>
      <c r="C5" s="84"/>
      <c r="D5" s="87" t="s">
        <v>211</v>
      </c>
      <c r="E5" s="87" t="s">
        <v>210</v>
      </c>
      <c r="F5" s="87" t="s">
        <v>209</v>
      </c>
      <c r="G5" s="87" t="s">
        <v>208</v>
      </c>
      <c r="H5" s="87" t="s">
        <v>7</v>
      </c>
      <c r="I5" s="87"/>
      <c r="J5" s="87" t="s">
        <v>207</v>
      </c>
      <c r="K5" s="87" t="s">
        <v>206</v>
      </c>
      <c r="L5" s="87" t="s">
        <v>205</v>
      </c>
      <c r="M5" s="87" t="s">
        <v>204</v>
      </c>
      <c r="N5" s="87" t="s">
        <v>7</v>
      </c>
      <c r="O5" s="87"/>
      <c r="P5" s="87" t="s">
        <v>203</v>
      </c>
      <c r="Q5" s="87" t="s">
        <v>202</v>
      </c>
      <c r="R5" s="87" t="s">
        <v>201</v>
      </c>
      <c r="S5" s="87" t="s">
        <v>197</v>
      </c>
      <c r="T5" s="87" t="s">
        <v>7</v>
      </c>
      <c r="U5" s="87"/>
      <c r="V5" s="87" t="s">
        <v>200</v>
      </c>
      <c r="W5" s="87" t="s">
        <v>199</v>
      </c>
      <c r="X5" s="87" t="s">
        <v>198</v>
      </c>
      <c r="Y5" s="87" t="s">
        <v>197</v>
      </c>
      <c r="Z5" s="87" t="s">
        <v>7</v>
      </c>
      <c r="AA5" s="87"/>
      <c r="AB5" s="107" t="s">
        <v>196</v>
      </c>
      <c r="AC5" s="87" t="s">
        <v>195</v>
      </c>
      <c r="AD5" s="87" t="s">
        <v>194</v>
      </c>
      <c r="AE5" s="87" t="s">
        <v>193</v>
      </c>
      <c r="AF5" s="87" t="s">
        <v>192</v>
      </c>
      <c r="AG5" s="87" t="s">
        <v>191</v>
      </c>
      <c r="AH5" s="87" t="s">
        <v>190</v>
      </c>
      <c r="AI5" s="84"/>
      <c r="AJ5" s="106" t="s">
        <v>189</v>
      </c>
    </row>
    <row r="6" spans="2:36" x14ac:dyDescent="0.25">
      <c r="B6" s="79" t="s">
        <v>188</v>
      </c>
      <c r="C6" s="96">
        <v>0</v>
      </c>
      <c r="D6" s="96">
        <v>0</v>
      </c>
      <c r="E6" s="96">
        <v>0</v>
      </c>
      <c r="F6" s="96">
        <v>0</v>
      </c>
      <c r="G6" s="96">
        <v>0</v>
      </c>
      <c r="H6" s="86">
        <f>SUM(D6:G6)</f>
        <v>0</v>
      </c>
      <c r="I6" s="86"/>
      <c r="J6" s="96">
        <v>0</v>
      </c>
      <c r="K6" s="96">
        <v>0</v>
      </c>
      <c r="L6" s="96">
        <v>0</v>
      </c>
      <c r="M6" s="96">
        <v>0</v>
      </c>
      <c r="N6" s="86">
        <f>SUM(J6:M6)</f>
        <v>0</v>
      </c>
      <c r="O6" s="86"/>
      <c r="P6" s="96">
        <v>0</v>
      </c>
      <c r="Q6" s="96">
        <v>0</v>
      </c>
      <c r="R6" s="96">
        <v>0</v>
      </c>
      <c r="S6" s="96">
        <v>0</v>
      </c>
      <c r="T6" s="87">
        <f>SUM(P6:S6)</f>
        <v>0</v>
      </c>
      <c r="U6" s="86"/>
      <c r="V6" s="96">
        <v>0</v>
      </c>
      <c r="W6" s="96">
        <v>0</v>
      </c>
      <c r="X6" s="96">
        <v>0</v>
      </c>
      <c r="Y6" s="96">
        <v>0</v>
      </c>
      <c r="Z6" s="86">
        <f>SUM(V6:Y6)</f>
        <v>0</v>
      </c>
      <c r="AA6" s="86"/>
      <c r="AB6" s="87">
        <f>H6+N6+T6+Z6</f>
        <v>0</v>
      </c>
      <c r="AC6" s="96">
        <v>0</v>
      </c>
      <c r="AD6" s="96">
        <v>0</v>
      </c>
      <c r="AE6" s="96">
        <v>0</v>
      </c>
      <c r="AF6" s="96">
        <v>0</v>
      </c>
      <c r="AG6" s="96">
        <v>0</v>
      </c>
      <c r="AH6" s="96">
        <v>0</v>
      </c>
      <c r="AI6" s="84"/>
      <c r="AJ6" s="84">
        <f>SUM(AC6:AH6)</f>
        <v>0</v>
      </c>
    </row>
    <row r="7" spans="2:36" x14ac:dyDescent="0.25">
      <c r="B7" s="79" t="s">
        <v>187</v>
      </c>
      <c r="C7" s="96">
        <v>0</v>
      </c>
      <c r="D7" s="96">
        <v>0</v>
      </c>
      <c r="E7" s="96">
        <v>0</v>
      </c>
      <c r="F7" s="96">
        <v>0</v>
      </c>
      <c r="G7" s="96">
        <v>0</v>
      </c>
      <c r="H7" s="86">
        <f>SUM(D7:G7)</f>
        <v>0</v>
      </c>
      <c r="I7" s="86"/>
      <c r="J7" s="96">
        <v>0</v>
      </c>
      <c r="K7" s="96">
        <v>0</v>
      </c>
      <c r="L7" s="96">
        <v>0</v>
      </c>
      <c r="M7" s="96">
        <v>0</v>
      </c>
      <c r="N7" s="86">
        <f>SUM(J7:M7)</f>
        <v>0</v>
      </c>
      <c r="O7" s="86"/>
      <c r="P7" s="96">
        <v>0</v>
      </c>
      <c r="Q7" s="96">
        <v>0</v>
      </c>
      <c r="R7" s="96">
        <v>0</v>
      </c>
      <c r="S7" s="96">
        <v>0</v>
      </c>
      <c r="T7" s="87">
        <f>SUM(P7:S7)</f>
        <v>0</v>
      </c>
      <c r="U7" s="86"/>
      <c r="V7" s="96">
        <v>0</v>
      </c>
      <c r="W7" s="96">
        <v>0</v>
      </c>
      <c r="X7" s="96">
        <v>0</v>
      </c>
      <c r="Y7" s="96">
        <v>0</v>
      </c>
      <c r="Z7" s="86">
        <f>SUM(V7:Y7)</f>
        <v>0</v>
      </c>
      <c r="AA7" s="86"/>
      <c r="AB7" s="87">
        <f>H7+N7+T7+Z7</f>
        <v>0</v>
      </c>
      <c r="AC7" s="96">
        <v>0</v>
      </c>
      <c r="AD7" s="96">
        <v>0</v>
      </c>
      <c r="AE7" s="96">
        <v>0</v>
      </c>
      <c r="AF7" s="96">
        <v>0</v>
      </c>
      <c r="AG7" s="96">
        <v>0</v>
      </c>
      <c r="AH7" s="96">
        <v>0</v>
      </c>
      <c r="AI7" s="84"/>
      <c r="AJ7" s="84">
        <f>SUM(AC7:AH7)</f>
        <v>0</v>
      </c>
    </row>
    <row r="8" spans="2:36" x14ac:dyDescent="0.25">
      <c r="B8" s="79" t="s">
        <v>186</v>
      </c>
      <c r="C8" s="96">
        <v>0</v>
      </c>
      <c r="D8" s="96">
        <v>0</v>
      </c>
      <c r="E8" s="96">
        <v>0</v>
      </c>
      <c r="F8" s="96">
        <v>0</v>
      </c>
      <c r="G8" s="96">
        <v>0</v>
      </c>
      <c r="H8" s="86">
        <f>SUM(D8:G8)</f>
        <v>0</v>
      </c>
      <c r="I8" s="86"/>
      <c r="J8" s="96">
        <v>0</v>
      </c>
      <c r="K8" s="96">
        <v>0</v>
      </c>
      <c r="L8" s="96">
        <v>0</v>
      </c>
      <c r="M8" s="96">
        <v>0</v>
      </c>
      <c r="N8" s="86">
        <f>SUM(J8:M8)</f>
        <v>0</v>
      </c>
      <c r="O8" s="86"/>
      <c r="P8" s="96">
        <v>0</v>
      </c>
      <c r="Q8" s="96">
        <v>0</v>
      </c>
      <c r="R8" s="96">
        <v>0</v>
      </c>
      <c r="S8" s="96">
        <v>0</v>
      </c>
      <c r="T8" s="87">
        <f>SUM(P8:S8)</f>
        <v>0</v>
      </c>
      <c r="U8" s="86"/>
      <c r="V8" s="96">
        <v>0</v>
      </c>
      <c r="W8" s="96">
        <v>0</v>
      </c>
      <c r="X8" s="96">
        <v>0</v>
      </c>
      <c r="Y8" s="96">
        <v>0</v>
      </c>
      <c r="Z8" s="86">
        <f>SUM(V8:Y8)</f>
        <v>0</v>
      </c>
      <c r="AA8" s="86"/>
      <c r="AB8" s="87">
        <f>H8+N8+T8+Z8</f>
        <v>0</v>
      </c>
      <c r="AC8" s="96">
        <v>0</v>
      </c>
      <c r="AD8" s="96">
        <v>0</v>
      </c>
      <c r="AE8" s="96">
        <v>0</v>
      </c>
      <c r="AF8" s="96">
        <v>0</v>
      </c>
      <c r="AG8" s="96">
        <v>0</v>
      </c>
      <c r="AH8" s="96">
        <v>0</v>
      </c>
      <c r="AI8" s="84"/>
      <c r="AJ8" s="84">
        <f>SUM(AC8:AH8)</f>
        <v>0</v>
      </c>
    </row>
    <row r="9" spans="2:36" x14ac:dyDescent="0.25">
      <c r="B9" s="95" t="s">
        <v>185</v>
      </c>
      <c r="C9" s="94">
        <f>SUM(C6:C8)</f>
        <v>0</v>
      </c>
      <c r="D9" s="94">
        <f>SUM(D6:D8)</f>
        <v>0</v>
      </c>
      <c r="E9" s="94">
        <f>SUM(E6:E8)</f>
        <v>0</v>
      </c>
      <c r="F9" s="94">
        <f>SUM(F6:F8)</f>
        <v>0</v>
      </c>
      <c r="G9" s="94">
        <f>SUM(G6:G8)</f>
        <v>0</v>
      </c>
      <c r="H9" s="92">
        <f>SUM(D9:G9)</f>
        <v>0</v>
      </c>
      <c r="I9" s="94"/>
      <c r="J9" s="94">
        <f>SUM(J6:J8)</f>
        <v>0</v>
      </c>
      <c r="K9" s="94">
        <f>SUM(K6:K8)</f>
        <v>0</v>
      </c>
      <c r="L9" s="94">
        <f>SUM(L6:L8)</f>
        <v>0</v>
      </c>
      <c r="M9" s="94">
        <f>SUM(M6:M8)</f>
        <v>0</v>
      </c>
      <c r="N9" s="92">
        <f>SUM(J9:M9)</f>
        <v>0</v>
      </c>
      <c r="O9" s="94"/>
      <c r="P9" s="94">
        <f>SUM(P6:P8)</f>
        <v>0</v>
      </c>
      <c r="Q9" s="94">
        <f>SUM(Q6:Q8)</f>
        <v>0</v>
      </c>
      <c r="R9" s="94">
        <f>SUM(R6:R8)</f>
        <v>0</v>
      </c>
      <c r="S9" s="94">
        <f>SUM(S6:S8)</f>
        <v>0</v>
      </c>
      <c r="T9" s="94">
        <f>SUM(P9:S9)</f>
        <v>0</v>
      </c>
      <c r="U9" s="94"/>
      <c r="V9" s="94">
        <f>SUM(V6:V8)</f>
        <v>0</v>
      </c>
      <c r="W9" s="94">
        <f>SUM(W6:W8)</f>
        <v>0</v>
      </c>
      <c r="X9" s="94">
        <f>SUM(X6:X8)</f>
        <v>0</v>
      </c>
      <c r="Y9" s="94">
        <f>SUM(Y6:Y8)</f>
        <v>0</v>
      </c>
      <c r="Z9" s="92">
        <f>SUM(V9:Y9)</f>
        <v>0</v>
      </c>
      <c r="AA9" s="92"/>
      <c r="AB9" s="94">
        <f>H9+N9+T9+Z9</f>
        <v>0</v>
      </c>
      <c r="AC9" s="94">
        <f t="shared" ref="AC9:AH9" si="0">SUM(AC6:AC8)</f>
        <v>0</v>
      </c>
      <c r="AD9" s="94">
        <f t="shared" si="0"/>
        <v>0</v>
      </c>
      <c r="AE9" s="94">
        <f t="shared" si="0"/>
        <v>0</v>
      </c>
      <c r="AF9" s="94">
        <f t="shared" si="0"/>
        <v>0</v>
      </c>
      <c r="AG9" s="94">
        <f t="shared" si="0"/>
        <v>0</v>
      </c>
      <c r="AH9" s="94">
        <f t="shared" si="0"/>
        <v>0</v>
      </c>
      <c r="AI9" s="101"/>
      <c r="AJ9" s="101">
        <f>SUM(AC9:AH9)</f>
        <v>0</v>
      </c>
    </row>
    <row r="10" spans="2:36" x14ac:dyDescent="0.25">
      <c r="C10" s="84"/>
      <c r="D10" s="87"/>
      <c r="E10" s="87"/>
      <c r="F10" s="87"/>
      <c r="G10" s="87"/>
      <c r="H10" s="86"/>
      <c r="I10" s="86"/>
      <c r="J10" s="87"/>
      <c r="K10" s="87"/>
      <c r="L10" s="87"/>
      <c r="M10" s="87"/>
      <c r="N10" s="86"/>
      <c r="O10" s="86"/>
      <c r="P10" s="87"/>
      <c r="Q10" s="87"/>
      <c r="R10" s="87"/>
      <c r="S10" s="87"/>
      <c r="T10" s="87"/>
      <c r="U10" s="86"/>
      <c r="V10" s="87"/>
      <c r="W10" s="87"/>
      <c r="X10" s="87"/>
      <c r="Y10" s="87"/>
      <c r="Z10" s="86"/>
      <c r="AA10" s="86"/>
      <c r="AB10" s="84"/>
      <c r="AC10" s="87"/>
      <c r="AD10" s="87"/>
      <c r="AE10" s="87"/>
      <c r="AF10" s="87"/>
      <c r="AG10" s="87"/>
      <c r="AH10" s="87"/>
      <c r="AI10" s="87"/>
      <c r="AJ10" s="84"/>
    </row>
    <row r="11" spans="2:36" x14ac:dyDescent="0.25">
      <c r="B11" s="79" t="s">
        <v>184</v>
      </c>
      <c r="C11" s="96">
        <v>0</v>
      </c>
      <c r="D11" s="96">
        <v>0</v>
      </c>
      <c r="E11" s="96">
        <v>0</v>
      </c>
      <c r="F11" s="96">
        <v>0</v>
      </c>
      <c r="G11" s="96">
        <v>0</v>
      </c>
      <c r="H11" s="86">
        <f>SUM(D11:G11)</f>
        <v>0</v>
      </c>
      <c r="I11" s="86"/>
      <c r="J11" s="96">
        <v>0</v>
      </c>
      <c r="K11" s="96">
        <v>0</v>
      </c>
      <c r="L11" s="96">
        <v>0</v>
      </c>
      <c r="M11" s="96">
        <v>0</v>
      </c>
      <c r="N11" s="86">
        <f>SUM(J11:M11)</f>
        <v>0</v>
      </c>
      <c r="O11" s="86"/>
      <c r="P11" s="96">
        <v>0</v>
      </c>
      <c r="Q11" s="96">
        <v>0</v>
      </c>
      <c r="R11" s="96">
        <v>0</v>
      </c>
      <c r="S11" s="96">
        <v>0</v>
      </c>
      <c r="T11" s="87">
        <f>SUM(P11:S11)</f>
        <v>0</v>
      </c>
      <c r="U11" s="86"/>
      <c r="V11" s="96">
        <v>0</v>
      </c>
      <c r="W11" s="96">
        <v>0</v>
      </c>
      <c r="X11" s="96">
        <v>0</v>
      </c>
      <c r="Y11" s="96">
        <v>0</v>
      </c>
      <c r="Z11" s="86">
        <f>SUM(V11:Y11)</f>
        <v>0</v>
      </c>
      <c r="AA11" s="86"/>
      <c r="AB11" s="87">
        <f>H11+N11+T11+Z11</f>
        <v>0</v>
      </c>
      <c r="AC11" s="96">
        <v>0</v>
      </c>
      <c r="AD11" s="96">
        <v>0</v>
      </c>
      <c r="AE11" s="96">
        <v>0</v>
      </c>
      <c r="AF11" s="96">
        <v>0</v>
      </c>
      <c r="AG11" s="96">
        <v>0</v>
      </c>
      <c r="AH11" s="96">
        <v>0</v>
      </c>
      <c r="AI11" s="87"/>
      <c r="AJ11" s="84">
        <f>SUM(AC11:AH11)</f>
        <v>0</v>
      </c>
    </row>
    <row r="12" spans="2:36" x14ac:dyDescent="0.25">
      <c r="B12" s="79" t="s">
        <v>183</v>
      </c>
      <c r="C12" s="96">
        <v>0</v>
      </c>
      <c r="D12" s="96">
        <v>0</v>
      </c>
      <c r="E12" s="96">
        <v>0</v>
      </c>
      <c r="F12" s="96">
        <v>0</v>
      </c>
      <c r="G12" s="96">
        <v>0</v>
      </c>
      <c r="H12" s="86">
        <f>SUM(D12:G12)</f>
        <v>0</v>
      </c>
      <c r="I12" s="86"/>
      <c r="J12" s="96">
        <v>0</v>
      </c>
      <c r="K12" s="96">
        <v>0</v>
      </c>
      <c r="L12" s="96">
        <v>0</v>
      </c>
      <c r="M12" s="96">
        <v>0</v>
      </c>
      <c r="N12" s="86">
        <f>SUM(J12:M12)</f>
        <v>0</v>
      </c>
      <c r="O12" s="86"/>
      <c r="P12" s="96">
        <v>0</v>
      </c>
      <c r="Q12" s="96">
        <v>0</v>
      </c>
      <c r="R12" s="96">
        <v>0</v>
      </c>
      <c r="S12" s="96">
        <v>0</v>
      </c>
      <c r="T12" s="87">
        <f>SUM(P12:S12)</f>
        <v>0</v>
      </c>
      <c r="U12" s="86"/>
      <c r="V12" s="96">
        <v>0</v>
      </c>
      <c r="W12" s="96">
        <v>0</v>
      </c>
      <c r="X12" s="96">
        <v>0</v>
      </c>
      <c r="Y12" s="96">
        <v>0</v>
      </c>
      <c r="Z12" s="86">
        <f>SUM(V12:Y12)</f>
        <v>0</v>
      </c>
      <c r="AA12" s="86"/>
      <c r="AB12" s="87">
        <f>H12+N12+T12+Z12</f>
        <v>0</v>
      </c>
      <c r="AC12" s="96">
        <v>0</v>
      </c>
      <c r="AD12" s="96">
        <v>0</v>
      </c>
      <c r="AE12" s="96">
        <v>0</v>
      </c>
      <c r="AF12" s="96">
        <v>0</v>
      </c>
      <c r="AG12" s="96">
        <v>0</v>
      </c>
      <c r="AH12" s="96">
        <v>0</v>
      </c>
      <c r="AI12" s="87"/>
      <c r="AJ12" s="84">
        <f>SUM(AC12:AH12)</f>
        <v>0</v>
      </c>
    </row>
    <row r="13" spans="2:36" x14ac:dyDescent="0.25">
      <c r="B13" s="79" t="s">
        <v>182</v>
      </c>
      <c r="C13" s="96">
        <v>0</v>
      </c>
      <c r="D13" s="96">
        <v>0</v>
      </c>
      <c r="E13" s="96">
        <v>0</v>
      </c>
      <c r="F13" s="96">
        <v>0</v>
      </c>
      <c r="G13" s="96">
        <v>0</v>
      </c>
      <c r="H13" s="86">
        <f>SUM(D13:G13)</f>
        <v>0</v>
      </c>
      <c r="I13" s="86"/>
      <c r="J13" s="96">
        <v>0</v>
      </c>
      <c r="K13" s="96">
        <v>0</v>
      </c>
      <c r="L13" s="96">
        <v>0</v>
      </c>
      <c r="M13" s="96">
        <v>0</v>
      </c>
      <c r="N13" s="86">
        <f>SUM(J13:M13)</f>
        <v>0</v>
      </c>
      <c r="O13" s="86"/>
      <c r="P13" s="96">
        <v>0</v>
      </c>
      <c r="Q13" s="96">
        <v>0</v>
      </c>
      <c r="R13" s="96">
        <v>0</v>
      </c>
      <c r="S13" s="96">
        <v>0</v>
      </c>
      <c r="T13" s="87">
        <f>SUM(P13:S13)</f>
        <v>0</v>
      </c>
      <c r="U13" s="86"/>
      <c r="V13" s="96">
        <v>0</v>
      </c>
      <c r="W13" s="96">
        <v>0</v>
      </c>
      <c r="X13" s="96">
        <v>0</v>
      </c>
      <c r="Y13" s="96">
        <v>0</v>
      </c>
      <c r="Z13" s="86">
        <f>SUM(V13:Y13)</f>
        <v>0</v>
      </c>
      <c r="AA13" s="86"/>
      <c r="AB13" s="87">
        <f>H13+N13+T13+Z13</f>
        <v>0</v>
      </c>
      <c r="AC13" s="96">
        <v>0</v>
      </c>
      <c r="AD13" s="96">
        <v>0</v>
      </c>
      <c r="AE13" s="96">
        <v>0</v>
      </c>
      <c r="AF13" s="96">
        <v>0</v>
      </c>
      <c r="AG13" s="96">
        <v>0</v>
      </c>
      <c r="AH13" s="96">
        <v>0</v>
      </c>
      <c r="AI13" s="84"/>
      <c r="AJ13" s="84">
        <f>SUM(AC13:AH13)</f>
        <v>0</v>
      </c>
    </row>
    <row r="14" spans="2:36" x14ac:dyDescent="0.25">
      <c r="B14" s="95" t="s">
        <v>181</v>
      </c>
      <c r="C14" s="92">
        <f>SUM(C11:C13)</f>
        <v>0</v>
      </c>
      <c r="D14" s="92">
        <f>SUM(D11:D13)</f>
        <v>0</v>
      </c>
      <c r="E14" s="92">
        <f>SUM(E11:E13)</f>
        <v>0</v>
      </c>
      <c r="F14" s="92">
        <f>SUM(F11:F13)</f>
        <v>0</v>
      </c>
      <c r="G14" s="92">
        <f>SUM(G11:G13)</f>
        <v>0</v>
      </c>
      <c r="H14" s="92">
        <f>SUM(D14:G14)</f>
        <v>0</v>
      </c>
      <c r="I14" s="92"/>
      <c r="J14" s="92">
        <f>SUM(J11:J13)</f>
        <v>0</v>
      </c>
      <c r="K14" s="92">
        <f>SUM(K11:K13)</f>
        <v>0</v>
      </c>
      <c r="L14" s="92">
        <f>SUM(L11:L13)</f>
        <v>0</v>
      </c>
      <c r="M14" s="92">
        <f>SUM(M11:M13)</f>
        <v>0</v>
      </c>
      <c r="N14" s="92">
        <f>SUM(J14:M14)</f>
        <v>0</v>
      </c>
      <c r="O14" s="92"/>
      <c r="P14" s="92">
        <f>SUM(P11:P13)</f>
        <v>0</v>
      </c>
      <c r="Q14" s="92">
        <f>SUM(Q11:Q13)</f>
        <v>0</v>
      </c>
      <c r="R14" s="92">
        <f>SUM(R11:R13)</f>
        <v>0</v>
      </c>
      <c r="S14" s="92">
        <f>SUM(S11:S13)</f>
        <v>0</v>
      </c>
      <c r="T14" s="94">
        <f>SUM(P14:S14)</f>
        <v>0</v>
      </c>
      <c r="U14" s="92"/>
      <c r="V14" s="92">
        <f>SUM(V11:V13)</f>
        <v>0</v>
      </c>
      <c r="W14" s="92">
        <f>SUM(W11:W13)</f>
        <v>0</v>
      </c>
      <c r="X14" s="92">
        <f>SUM(X11:X13)</f>
        <v>0</v>
      </c>
      <c r="Y14" s="92">
        <f>SUM(Y11:Y13)</f>
        <v>0</v>
      </c>
      <c r="Z14" s="92">
        <f>SUM(V14:Y14)</f>
        <v>0</v>
      </c>
      <c r="AA14" s="92"/>
      <c r="AB14" s="94">
        <f>H14+N14+T14+Z14</f>
        <v>0</v>
      </c>
      <c r="AC14" s="92">
        <f t="shared" ref="AC14:AH14" si="1">SUM(AC11:AC13)</f>
        <v>0</v>
      </c>
      <c r="AD14" s="92">
        <f t="shared" si="1"/>
        <v>0</v>
      </c>
      <c r="AE14" s="92">
        <f t="shared" si="1"/>
        <v>0</v>
      </c>
      <c r="AF14" s="92">
        <f t="shared" si="1"/>
        <v>0</v>
      </c>
      <c r="AG14" s="92">
        <f t="shared" si="1"/>
        <v>0</v>
      </c>
      <c r="AH14" s="92">
        <f t="shared" si="1"/>
        <v>0</v>
      </c>
      <c r="AI14" s="101"/>
      <c r="AJ14" s="101">
        <f>SUM(AC14:AH14)</f>
        <v>0</v>
      </c>
    </row>
    <row r="15" spans="2:36" x14ac:dyDescent="0.25">
      <c r="C15" s="84"/>
      <c r="D15" s="105"/>
      <c r="E15" s="105"/>
      <c r="F15" s="105"/>
      <c r="G15" s="105"/>
      <c r="H15" s="86"/>
      <c r="I15" s="86"/>
      <c r="J15" s="105"/>
      <c r="K15" s="105"/>
      <c r="L15" s="105"/>
      <c r="M15" s="105"/>
      <c r="N15" s="86"/>
      <c r="O15" s="86"/>
      <c r="P15" s="105"/>
      <c r="Q15" s="105"/>
      <c r="R15" s="105"/>
      <c r="S15" s="105"/>
      <c r="T15" s="87"/>
      <c r="U15" s="86"/>
      <c r="V15" s="105"/>
      <c r="W15" s="105"/>
      <c r="X15" s="105"/>
      <c r="Y15" s="105"/>
      <c r="Z15" s="86"/>
      <c r="AA15" s="86"/>
      <c r="AB15" s="84"/>
      <c r="AC15" s="105"/>
      <c r="AD15" s="105"/>
      <c r="AE15" s="105"/>
      <c r="AF15" s="105"/>
      <c r="AG15" s="105"/>
      <c r="AH15" s="105"/>
      <c r="AI15" s="84"/>
      <c r="AJ15" s="84"/>
    </row>
    <row r="16" spans="2:36" x14ac:dyDescent="0.25">
      <c r="B16" s="79" t="s">
        <v>180</v>
      </c>
      <c r="C16" s="87">
        <f>C6+C7-C11-C12</f>
        <v>0</v>
      </c>
      <c r="D16" s="87">
        <f>D6+D7-D11-D12</f>
        <v>0</v>
      </c>
      <c r="E16" s="87">
        <f>E6+E7-E11-E12</f>
        <v>0</v>
      </c>
      <c r="F16" s="87">
        <f>F6+F7-F11-F12</f>
        <v>0</v>
      </c>
      <c r="G16" s="87">
        <f>G6+G7-G11-G12</f>
        <v>0</v>
      </c>
      <c r="H16" s="86">
        <f>SUM(D16:G16)</f>
        <v>0</v>
      </c>
      <c r="I16" s="87"/>
      <c r="J16" s="87">
        <f>J6+J7-J11-J12</f>
        <v>0</v>
      </c>
      <c r="K16" s="87">
        <f>K6+K7-K11-K12</f>
        <v>0</v>
      </c>
      <c r="L16" s="87">
        <f>L6+L7-L11-L12</f>
        <v>0</v>
      </c>
      <c r="M16" s="87">
        <f>M6+M7-M11-M12</f>
        <v>0</v>
      </c>
      <c r="N16" s="86">
        <f>SUM(J16:M16)</f>
        <v>0</v>
      </c>
      <c r="O16" s="87"/>
      <c r="P16" s="87">
        <f>P6+P7-P11-P12</f>
        <v>0</v>
      </c>
      <c r="Q16" s="87">
        <f>Q6+Q7-Q11-Q12</f>
        <v>0</v>
      </c>
      <c r="R16" s="87">
        <f>R6+R7-R11-R12</f>
        <v>0</v>
      </c>
      <c r="S16" s="87">
        <f>S6+S7-S11-S12</f>
        <v>0</v>
      </c>
      <c r="T16" s="87">
        <f>SUM(P16:S16)</f>
        <v>0</v>
      </c>
      <c r="U16" s="87"/>
      <c r="V16" s="87">
        <f>V6+V7-V11-V12</f>
        <v>0</v>
      </c>
      <c r="W16" s="87">
        <f>W6+W7-W11-W12</f>
        <v>0</v>
      </c>
      <c r="X16" s="87">
        <f>X6+X7-X11-X12</f>
        <v>0</v>
      </c>
      <c r="Y16" s="87">
        <f>Y6+Y7-Y11-Y12</f>
        <v>0</v>
      </c>
      <c r="Z16" s="86">
        <f>SUM(V16:Y16)</f>
        <v>0</v>
      </c>
      <c r="AA16" s="86"/>
      <c r="AB16" s="87">
        <f>H16+N16+T16+Z16</f>
        <v>0</v>
      </c>
      <c r="AC16" s="87">
        <f t="shared" ref="AC16:AH16" si="2">AC6+AC7-AC11-AC12</f>
        <v>0</v>
      </c>
      <c r="AD16" s="87">
        <f t="shared" si="2"/>
        <v>0</v>
      </c>
      <c r="AE16" s="87">
        <f t="shared" si="2"/>
        <v>0</v>
      </c>
      <c r="AF16" s="87">
        <f t="shared" si="2"/>
        <v>0</v>
      </c>
      <c r="AG16" s="87">
        <f t="shared" si="2"/>
        <v>0</v>
      </c>
      <c r="AH16" s="87">
        <f t="shared" si="2"/>
        <v>0</v>
      </c>
      <c r="AI16" s="87"/>
      <c r="AJ16" s="84">
        <f>SUM(AC16:AH16)</f>
        <v>0</v>
      </c>
    </row>
    <row r="17" spans="2:36" x14ac:dyDescent="0.25">
      <c r="B17" s="79" t="s">
        <v>179</v>
      </c>
      <c r="C17" s="87">
        <f t="shared" ref="C17:H17" si="3">C8-C12</f>
        <v>0</v>
      </c>
      <c r="D17" s="87">
        <f t="shared" si="3"/>
        <v>0</v>
      </c>
      <c r="E17" s="87">
        <f t="shared" si="3"/>
        <v>0</v>
      </c>
      <c r="F17" s="87">
        <f t="shared" si="3"/>
        <v>0</v>
      </c>
      <c r="G17" s="87">
        <f t="shared" si="3"/>
        <v>0</v>
      </c>
      <c r="H17" s="87">
        <f t="shared" si="3"/>
        <v>0</v>
      </c>
      <c r="I17" s="87"/>
      <c r="J17" s="87">
        <f>J8-J12</f>
        <v>0</v>
      </c>
      <c r="K17" s="87">
        <f>K8-K12</f>
        <v>0</v>
      </c>
      <c r="L17" s="87">
        <f>L8-L12</f>
        <v>0</v>
      </c>
      <c r="M17" s="87">
        <f>M8-M12</f>
        <v>0</v>
      </c>
      <c r="N17" s="87">
        <f>N8-N12</f>
        <v>0</v>
      </c>
      <c r="O17" s="87"/>
      <c r="P17" s="87">
        <f>P8-P12</f>
        <v>0</v>
      </c>
      <c r="Q17" s="87">
        <f>Q8-Q12</f>
        <v>0</v>
      </c>
      <c r="R17" s="87">
        <f>R8-R12</f>
        <v>0</v>
      </c>
      <c r="S17" s="87">
        <f>S8-S12</f>
        <v>0</v>
      </c>
      <c r="T17" s="87">
        <f>T8-T12</f>
        <v>0</v>
      </c>
      <c r="U17" s="87"/>
      <c r="V17" s="87">
        <f>V8-V12</f>
        <v>0</v>
      </c>
      <c r="W17" s="87">
        <f>W8-W12</f>
        <v>0</v>
      </c>
      <c r="X17" s="87">
        <f>X8-X12</f>
        <v>0</v>
      </c>
      <c r="Y17" s="87">
        <f>Y8-Y12</f>
        <v>0</v>
      </c>
      <c r="Z17" s="87">
        <f>Z8-Z12</f>
        <v>0</v>
      </c>
      <c r="AA17" s="87"/>
      <c r="AB17" s="87">
        <f t="shared" ref="AB17:AH17" si="4">AB8-AB12</f>
        <v>0</v>
      </c>
      <c r="AC17" s="87">
        <f t="shared" si="4"/>
        <v>0</v>
      </c>
      <c r="AD17" s="87">
        <f t="shared" si="4"/>
        <v>0</v>
      </c>
      <c r="AE17" s="87">
        <f t="shared" si="4"/>
        <v>0</v>
      </c>
      <c r="AF17" s="87">
        <f t="shared" si="4"/>
        <v>0</v>
      </c>
      <c r="AG17" s="87">
        <f t="shared" si="4"/>
        <v>0</v>
      </c>
      <c r="AH17" s="87">
        <f t="shared" si="4"/>
        <v>0</v>
      </c>
      <c r="AI17" s="87"/>
      <c r="AJ17" s="87">
        <f>AJ8-AJ12</f>
        <v>0</v>
      </c>
    </row>
    <row r="18" spans="2:36" x14ac:dyDescent="0.25">
      <c r="B18" s="79" t="s">
        <v>178</v>
      </c>
      <c r="C18" s="96">
        <v>0</v>
      </c>
      <c r="D18" s="96">
        <v>0</v>
      </c>
      <c r="E18" s="96">
        <v>0</v>
      </c>
      <c r="F18" s="96">
        <v>0</v>
      </c>
      <c r="G18" s="96">
        <v>0</v>
      </c>
      <c r="H18" s="86">
        <f>SUM(D18:G18)</f>
        <v>0</v>
      </c>
      <c r="I18" s="86"/>
      <c r="J18" s="96">
        <v>0</v>
      </c>
      <c r="K18" s="96">
        <v>0</v>
      </c>
      <c r="L18" s="96">
        <v>0</v>
      </c>
      <c r="M18" s="96">
        <v>0</v>
      </c>
      <c r="N18" s="86">
        <f>SUM(J18:M18)</f>
        <v>0</v>
      </c>
      <c r="O18" s="86"/>
      <c r="P18" s="96">
        <v>0</v>
      </c>
      <c r="Q18" s="96">
        <v>0</v>
      </c>
      <c r="R18" s="96">
        <v>0</v>
      </c>
      <c r="S18" s="96">
        <v>0</v>
      </c>
      <c r="T18" s="87">
        <f>SUM(P18:S18)</f>
        <v>0</v>
      </c>
      <c r="U18" s="86"/>
      <c r="V18" s="96">
        <v>0</v>
      </c>
      <c r="W18" s="96">
        <v>0</v>
      </c>
      <c r="X18" s="96">
        <v>0</v>
      </c>
      <c r="Y18" s="96">
        <v>0</v>
      </c>
      <c r="Z18" s="86">
        <f>SUM(V18:Y18)</f>
        <v>0</v>
      </c>
      <c r="AA18" s="86"/>
      <c r="AB18" s="87">
        <f>H18+N18+T18+Z18</f>
        <v>0</v>
      </c>
      <c r="AC18" s="96">
        <v>0</v>
      </c>
      <c r="AD18" s="96">
        <v>0</v>
      </c>
      <c r="AE18" s="96">
        <v>0</v>
      </c>
      <c r="AF18" s="96">
        <v>0</v>
      </c>
      <c r="AG18" s="96">
        <v>0</v>
      </c>
      <c r="AH18" s="96">
        <v>0</v>
      </c>
      <c r="AI18" s="84"/>
      <c r="AJ18" s="84">
        <f>SUM(AC18:AH18)</f>
        <v>0</v>
      </c>
    </row>
    <row r="19" spans="2:36" x14ac:dyDescent="0.25">
      <c r="B19" s="95" t="s">
        <v>177</v>
      </c>
      <c r="C19" s="94">
        <f>SUM(C16:C18)</f>
        <v>0</v>
      </c>
      <c r="D19" s="94">
        <f>SUM(D16:D18)</f>
        <v>0</v>
      </c>
      <c r="E19" s="94">
        <f>SUM(E16:E18)</f>
        <v>0</v>
      </c>
      <c r="F19" s="94">
        <f>SUM(F16:F18)</f>
        <v>0</v>
      </c>
      <c r="G19" s="94">
        <f>SUM(G16:G18)</f>
        <v>0</v>
      </c>
      <c r="H19" s="92">
        <f>SUM(D19:G19)</f>
        <v>0</v>
      </c>
      <c r="I19" s="104"/>
      <c r="J19" s="94">
        <f>SUM(J16:J18)</f>
        <v>0</v>
      </c>
      <c r="K19" s="94">
        <f>SUM(K16:K18)</f>
        <v>0</v>
      </c>
      <c r="L19" s="94">
        <f>SUM(L16:L18)</f>
        <v>0</v>
      </c>
      <c r="M19" s="94">
        <f>SUM(M16:M18)</f>
        <v>0</v>
      </c>
      <c r="N19" s="92">
        <f>SUM(J19:M19)</f>
        <v>0</v>
      </c>
      <c r="O19" s="92"/>
      <c r="P19" s="94">
        <f>SUM(P16:P18)</f>
        <v>0</v>
      </c>
      <c r="Q19" s="94">
        <f>SUM(Q16:Q18)</f>
        <v>0</v>
      </c>
      <c r="R19" s="94">
        <f>SUM(R16:R18)</f>
        <v>0</v>
      </c>
      <c r="S19" s="94">
        <f>SUM(S16:S18)</f>
        <v>0</v>
      </c>
      <c r="T19" s="94">
        <f>SUM(P19:S19)</f>
        <v>0</v>
      </c>
      <c r="U19" s="92"/>
      <c r="V19" s="94">
        <f>SUM(V16:V18)</f>
        <v>0</v>
      </c>
      <c r="W19" s="94">
        <f>SUM(W16:W18)</f>
        <v>0</v>
      </c>
      <c r="X19" s="94">
        <f>SUM(X16:X18)</f>
        <v>0</v>
      </c>
      <c r="Y19" s="94">
        <f>SUM(Y16:Y18)</f>
        <v>0</v>
      </c>
      <c r="Z19" s="92">
        <f>SUM(V19:Y19)</f>
        <v>0</v>
      </c>
      <c r="AA19" s="92"/>
      <c r="AB19" s="94">
        <f>H19+N19+T19+Z19</f>
        <v>0</v>
      </c>
      <c r="AC19" s="94">
        <f t="shared" ref="AC19:AH19" si="5">SUM(AC16:AC18)</f>
        <v>0</v>
      </c>
      <c r="AD19" s="94">
        <f t="shared" si="5"/>
        <v>0</v>
      </c>
      <c r="AE19" s="94">
        <f t="shared" si="5"/>
        <v>0</v>
      </c>
      <c r="AF19" s="94">
        <f t="shared" si="5"/>
        <v>0</v>
      </c>
      <c r="AG19" s="94">
        <f t="shared" si="5"/>
        <v>0</v>
      </c>
      <c r="AH19" s="94">
        <f t="shared" si="5"/>
        <v>0</v>
      </c>
      <c r="AI19" s="101"/>
      <c r="AJ19" s="101">
        <f>SUM(AC19:AH19)</f>
        <v>0</v>
      </c>
    </row>
    <row r="20" spans="2:36" x14ac:dyDescent="0.25">
      <c r="C20" s="84"/>
      <c r="D20" s="84"/>
      <c r="E20" s="84"/>
      <c r="F20" s="84"/>
      <c r="G20" s="84"/>
      <c r="H20" s="86"/>
      <c r="I20" s="86"/>
      <c r="J20" s="84"/>
      <c r="K20" s="84"/>
      <c r="L20" s="84"/>
      <c r="M20" s="84"/>
      <c r="N20" s="86"/>
      <c r="O20" s="86"/>
      <c r="P20" s="84"/>
      <c r="Q20" s="84"/>
      <c r="R20" s="84"/>
      <c r="S20" s="84"/>
      <c r="T20" s="87"/>
      <c r="U20" s="86"/>
      <c r="V20" s="84"/>
      <c r="W20" s="84"/>
      <c r="X20" s="84"/>
      <c r="Y20" s="84"/>
      <c r="Z20" s="86"/>
      <c r="AA20" s="86"/>
      <c r="AB20" s="84"/>
      <c r="AC20" s="84"/>
      <c r="AD20" s="84"/>
      <c r="AE20" s="84"/>
      <c r="AF20" s="84"/>
      <c r="AG20" s="84"/>
      <c r="AH20" s="84"/>
      <c r="AI20" s="84"/>
      <c r="AJ20" s="84"/>
    </row>
    <row r="21" spans="2:36" x14ac:dyDescent="0.25">
      <c r="B21" s="103" t="s">
        <v>176</v>
      </c>
      <c r="C21" s="102"/>
      <c r="D21" s="84"/>
      <c r="E21" s="84"/>
      <c r="F21" s="84"/>
      <c r="G21" s="84"/>
      <c r="H21" s="86"/>
      <c r="I21" s="86"/>
      <c r="J21" s="84"/>
      <c r="K21" s="84"/>
      <c r="L21" s="84"/>
      <c r="M21" s="84"/>
      <c r="N21" s="86"/>
      <c r="O21" s="86"/>
      <c r="P21" s="84"/>
      <c r="Q21" s="84"/>
      <c r="R21" s="84"/>
      <c r="S21" s="84"/>
      <c r="T21" s="87"/>
      <c r="U21" s="86"/>
      <c r="V21" s="84"/>
      <c r="W21" s="84"/>
      <c r="X21" s="84"/>
      <c r="Y21" s="84"/>
      <c r="Z21" s="86"/>
      <c r="AA21" s="86"/>
      <c r="AB21" s="84"/>
      <c r="AC21" s="84"/>
      <c r="AD21" s="84"/>
      <c r="AE21" s="84"/>
      <c r="AF21" s="84"/>
      <c r="AG21" s="84"/>
      <c r="AH21" s="84"/>
      <c r="AI21" s="84"/>
      <c r="AJ21" s="84"/>
    </row>
    <row r="22" spans="2:36" x14ac:dyDescent="0.25">
      <c r="B22" s="79" t="s">
        <v>175</v>
      </c>
      <c r="C22" s="96">
        <v>0</v>
      </c>
      <c r="D22" s="96">
        <v>0</v>
      </c>
      <c r="E22" s="96">
        <v>0</v>
      </c>
      <c r="F22" s="96">
        <v>0</v>
      </c>
      <c r="G22" s="96">
        <v>0</v>
      </c>
      <c r="H22" s="86">
        <f t="shared" ref="H22:H31" si="6">SUM(D22:G22)</f>
        <v>0</v>
      </c>
      <c r="I22" s="86"/>
      <c r="J22" s="96">
        <v>0</v>
      </c>
      <c r="K22" s="96">
        <v>0</v>
      </c>
      <c r="L22" s="96">
        <v>0</v>
      </c>
      <c r="M22" s="96">
        <v>0</v>
      </c>
      <c r="N22" s="86">
        <f t="shared" ref="N22:N31" si="7">SUM(J22:M22)</f>
        <v>0</v>
      </c>
      <c r="O22" s="86"/>
      <c r="P22" s="96">
        <v>0</v>
      </c>
      <c r="Q22" s="96">
        <v>0</v>
      </c>
      <c r="R22" s="96">
        <v>0</v>
      </c>
      <c r="S22" s="96">
        <v>0</v>
      </c>
      <c r="T22" s="87">
        <f t="shared" ref="T22:T31" si="8">SUM(P22:S22)</f>
        <v>0</v>
      </c>
      <c r="U22" s="86"/>
      <c r="V22" s="96">
        <v>0</v>
      </c>
      <c r="W22" s="96">
        <v>0</v>
      </c>
      <c r="X22" s="96">
        <v>0</v>
      </c>
      <c r="Y22" s="96">
        <v>0</v>
      </c>
      <c r="Z22" s="86">
        <f t="shared" ref="Z22:Z31" si="9">SUM(V22:Y22)</f>
        <v>0</v>
      </c>
      <c r="AA22" s="86"/>
      <c r="AB22" s="87">
        <f t="shared" ref="AB22:AB31" si="10">H22+N22+T22+Z22</f>
        <v>0</v>
      </c>
      <c r="AC22" s="96">
        <v>0</v>
      </c>
      <c r="AD22" s="96">
        <v>0</v>
      </c>
      <c r="AE22" s="96">
        <v>0</v>
      </c>
      <c r="AF22" s="96">
        <v>0</v>
      </c>
      <c r="AG22" s="96">
        <v>0</v>
      </c>
      <c r="AH22" s="96">
        <v>0</v>
      </c>
      <c r="AI22" s="87"/>
      <c r="AJ22" s="84">
        <f t="shared" ref="AJ22:AJ31" si="11">SUM(AC22:AH22)</f>
        <v>0</v>
      </c>
    </row>
    <row r="23" spans="2:36" x14ac:dyDescent="0.25">
      <c r="B23" s="79" t="s">
        <v>174</v>
      </c>
      <c r="C23" s="96">
        <v>0</v>
      </c>
      <c r="D23" s="96">
        <v>0</v>
      </c>
      <c r="E23" s="96">
        <v>0</v>
      </c>
      <c r="F23" s="96">
        <v>0</v>
      </c>
      <c r="G23" s="96">
        <v>0</v>
      </c>
      <c r="H23" s="86">
        <f t="shared" si="6"/>
        <v>0</v>
      </c>
      <c r="I23" s="86"/>
      <c r="J23" s="96">
        <v>0</v>
      </c>
      <c r="K23" s="96">
        <v>0</v>
      </c>
      <c r="L23" s="96">
        <v>0</v>
      </c>
      <c r="M23" s="96">
        <v>0</v>
      </c>
      <c r="N23" s="86">
        <f t="shared" si="7"/>
        <v>0</v>
      </c>
      <c r="O23" s="86"/>
      <c r="P23" s="96">
        <v>0</v>
      </c>
      <c r="Q23" s="96">
        <v>0</v>
      </c>
      <c r="R23" s="96">
        <v>0</v>
      </c>
      <c r="S23" s="96">
        <v>0</v>
      </c>
      <c r="T23" s="87">
        <f t="shared" si="8"/>
        <v>0</v>
      </c>
      <c r="U23" s="86"/>
      <c r="V23" s="96">
        <v>0</v>
      </c>
      <c r="W23" s="96">
        <v>0</v>
      </c>
      <c r="X23" s="96">
        <v>0</v>
      </c>
      <c r="Y23" s="96">
        <v>0</v>
      </c>
      <c r="Z23" s="86">
        <f t="shared" si="9"/>
        <v>0</v>
      </c>
      <c r="AA23" s="86"/>
      <c r="AB23" s="87">
        <f t="shared" si="10"/>
        <v>0</v>
      </c>
      <c r="AC23" s="96">
        <v>0</v>
      </c>
      <c r="AD23" s="96">
        <v>0</v>
      </c>
      <c r="AE23" s="96">
        <v>0</v>
      </c>
      <c r="AF23" s="96">
        <v>0</v>
      </c>
      <c r="AG23" s="96">
        <v>0</v>
      </c>
      <c r="AH23" s="96">
        <v>0</v>
      </c>
      <c r="AI23" s="87"/>
      <c r="AJ23" s="84">
        <f t="shared" si="11"/>
        <v>0</v>
      </c>
    </row>
    <row r="24" spans="2:36" x14ac:dyDescent="0.25">
      <c r="B24" s="79" t="s">
        <v>173</v>
      </c>
      <c r="C24" s="96">
        <v>0</v>
      </c>
      <c r="D24" s="96">
        <v>0</v>
      </c>
      <c r="E24" s="96">
        <v>0</v>
      </c>
      <c r="F24" s="96">
        <v>0</v>
      </c>
      <c r="G24" s="96">
        <v>0</v>
      </c>
      <c r="H24" s="86">
        <f t="shared" si="6"/>
        <v>0</v>
      </c>
      <c r="I24" s="86"/>
      <c r="J24" s="96">
        <v>0</v>
      </c>
      <c r="K24" s="96">
        <v>0</v>
      </c>
      <c r="L24" s="96">
        <v>0</v>
      </c>
      <c r="M24" s="96">
        <v>0</v>
      </c>
      <c r="N24" s="86">
        <f t="shared" si="7"/>
        <v>0</v>
      </c>
      <c r="O24" s="86"/>
      <c r="P24" s="96">
        <v>0</v>
      </c>
      <c r="Q24" s="96">
        <v>0</v>
      </c>
      <c r="R24" s="96">
        <v>0</v>
      </c>
      <c r="S24" s="96">
        <v>0</v>
      </c>
      <c r="T24" s="87">
        <f t="shared" si="8"/>
        <v>0</v>
      </c>
      <c r="U24" s="86"/>
      <c r="V24" s="96">
        <v>0</v>
      </c>
      <c r="W24" s="96">
        <v>0</v>
      </c>
      <c r="X24" s="96">
        <v>0</v>
      </c>
      <c r="Y24" s="96">
        <v>0</v>
      </c>
      <c r="Z24" s="86">
        <f t="shared" si="9"/>
        <v>0</v>
      </c>
      <c r="AA24" s="86"/>
      <c r="AB24" s="87">
        <f t="shared" si="10"/>
        <v>0</v>
      </c>
      <c r="AC24" s="96">
        <v>0</v>
      </c>
      <c r="AD24" s="96">
        <v>0</v>
      </c>
      <c r="AE24" s="96">
        <v>0</v>
      </c>
      <c r="AF24" s="96">
        <v>0</v>
      </c>
      <c r="AG24" s="96">
        <v>0</v>
      </c>
      <c r="AH24" s="96">
        <v>0</v>
      </c>
      <c r="AI24" s="87"/>
      <c r="AJ24" s="84">
        <f t="shared" si="11"/>
        <v>0</v>
      </c>
    </row>
    <row r="25" spans="2:36" x14ac:dyDescent="0.25">
      <c r="B25" s="79" t="s">
        <v>172</v>
      </c>
      <c r="C25" s="96">
        <v>0</v>
      </c>
      <c r="D25" s="96">
        <v>0</v>
      </c>
      <c r="E25" s="96">
        <v>0</v>
      </c>
      <c r="F25" s="96">
        <v>0</v>
      </c>
      <c r="G25" s="96">
        <v>0</v>
      </c>
      <c r="H25" s="86">
        <f t="shared" si="6"/>
        <v>0</v>
      </c>
      <c r="I25" s="86"/>
      <c r="J25" s="96">
        <v>0</v>
      </c>
      <c r="K25" s="96">
        <v>0</v>
      </c>
      <c r="L25" s="96">
        <v>0</v>
      </c>
      <c r="M25" s="96">
        <v>0</v>
      </c>
      <c r="N25" s="86">
        <f t="shared" si="7"/>
        <v>0</v>
      </c>
      <c r="O25" s="86"/>
      <c r="P25" s="96">
        <v>0</v>
      </c>
      <c r="Q25" s="96">
        <v>0</v>
      </c>
      <c r="R25" s="96">
        <v>0</v>
      </c>
      <c r="S25" s="96">
        <v>0</v>
      </c>
      <c r="T25" s="87">
        <f t="shared" si="8"/>
        <v>0</v>
      </c>
      <c r="U25" s="86"/>
      <c r="V25" s="96">
        <v>0</v>
      </c>
      <c r="W25" s="96">
        <v>0</v>
      </c>
      <c r="X25" s="96">
        <v>0</v>
      </c>
      <c r="Y25" s="96">
        <v>0</v>
      </c>
      <c r="Z25" s="86">
        <f t="shared" si="9"/>
        <v>0</v>
      </c>
      <c r="AA25" s="86"/>
      <c r="AB25" s="87">
        <f t="shared" si="10"/>
        <v>0</v>
      </c>
      <c r="AC25" s="96">
        <v>0</v>
      </c>
      <c r="AD25" s="96">
        <v>0</v>
      </c>
      <c r="AE25" s="96">
        <v>0</v>
      </c>
      <c r="AF25" s="96">
        <v>0</v>
      </c>
      <c r="AG25" s="96">
        <v>0</v>
      </c>
      <c r="AH25" s="96">
        <v>0</v>
      </c>
      <c r="AI25" s="84"/>
      <c r="AJ25" s="84">
        <f t="shared" si="11"/>
        <v>0</v>
      </c>
    </row>
    <row r="26" spans="2:36" x14ac:dyDescent="0.25">
      <c r="B26" s="79" t="s">
        <v>171</v>
      </c>
      <c r="C26" s="96">
        <v>0</v>
      </c>
      <c r="D26" s="96">
        <v>0</v>
      </c>
      <c r="E26" s="96">
        <v>0</v>
      </c>
      <c r="F26" s="96">
        <v>0</v>
      </c>
      <c r="G26" s="96">
        <v>0</v>
      </c>
      <c r="H26" s="86">
        <f t="shared" si="6"/>
        <v>0</v>
      </c>
      <c r="I26" s="86"/>
      <c r="J26" s="96">
        <v>0</v>
      </c>
      <c r="K26" s="96">
        <v>0</v>
      </c>
      <c r="L26" s="96">
        <v>0</v>
      </c>
      <c r="M26" s="96">
        <v>0</v>
      </c>
      <c r="N26" s="86">
        <f t="shared" si="7"/>
        <v>0</v>
      </c>
      <c r="O26" s="86"/>
      <c r="P26" s="96">
        <v>0</v>
      </c>
      <c r="Q26" s="96">
        <v>0</v>
      </c>
      <c r="R26" s="96">
        <v>0</v>
      </c>
      <c r="S26" s="96">
        <v>0</v>
      </c>
      <c r="T26" s="87">
        <f t="shared" si="8"/>
        <v>0</v>
      </c>
      <c r="U26" s="86"/>
      <c r="V26" s="96">
        <v>0</v>
      </c>
      <c r="W26" s="96">
        <v>0</v>
      </c>
      <c r="X26" s="96">
        <v>0</v>
      </c>
      <c r="Y26" s="96">
        <v>0</v>
      </c>
      <c r="Z26" s="86">
        <f t="shared" si="9"/>
        <v>0</v>
      </c>
      <c r="AA26" s="86"/>
      <c r="AB26" s="87">
        <f t="shared" si="10"/>
        <v>0</v>
      </c>
      <c r="AC26" s="96">
        <v>0</v>
      </c>
      <c r="AD26" s="96">
        <v>0</v>
      </c>
      <c r="AE26" s="96">
        <v>0</v>
      </c>
      <c r="AF26" s="96">
        <v>0</v>
      </c>
      <c r="AG26" s="96">
        <v>0</v>
      </c>
      <c r="AH26" s="96">
        <v>0</v>
      </c>
      <c r="AI26" s="84"/>
      <c r="AJ26" s="84">
        <f t="shared" si="11"/>
        <v>0</v>
      </c>
    </row>
    <row r="27" spans="2:36" x14ac:dyDescent="0.25">
      <c r="B27" s="79" t="s">
        <v>170</v>
      </c>
      <c r="C27" s="96">
        <v>0</v>
      </c>
      <c r="D27" s="96">
        <v>0</v>
      </c>
      <c r="E27" s="96">
        <v>0</v>
      </c>
      <c r="F27" s="96">
        <v>0</v>
      </c>
      <c r="G27" s="96">
        <v>0</v>
      </c>
      <c r="H27" s="86">
        <f t="shared" si="6"/>
        <v>0</v>
      </c>
      <c r="I27" s="86"/>
      <c r="J27" s="96">
        <v>0</v>
      </c>
      <c r="K27" s="96">
        <v>0</v>
      </c>
      <c r="L27" s="96">
        <v>0</v>
      </c>
      <c r="M27" s="96">
        <v>0</v>
      </c>
      <c r="N27" s="86">
        <f t="shared" si="7"/>
        <v>0</v>
      </c>
      <c r="O27" s="86"/>
      <c r="P27" s="96">
        <v>0</v>
      </c>
      <c r="Q27" s="96">
        <v>0</v>
      </c>
      <c r="R27" s="96">
        <v>0</v>
      </c>
      <c r="S27" s="96">
        <v>0</v>
      </c>
      <c r="T27" s="87">
        <f t="shared" si="8"/>
        <v>0</v>
      </c>
      <c r="U27" s="86"/>
      <c r="V27" s="96">
        <v>0</v>
      </c>
      <c r="W27" s="96">
        <v>0</v>
      </c>
      <c r="X27" s="96">
        <v>0</v>
      </c>
      <c r="Y27" s="96">
        <v>0</v>
      </c>
      <c r="Z27" s="86">
        <f t="shared" si="9"/>
        <v>0</v>
      </c>
      <c r="AA27" s="86"/>
      <c r="AB27" s="87">
        <f t="shared" si="10"/>
        <v>0</v>
      </c>
      <c r="AC27" s="96">
        <v>0</v>
      </c>
      <c r="AD27" s="96">
        <v>0</v>
      </c>
      <c r="AE27" s="96">
        <v>0</v>
      </c>
      <c r="AF27" s="96">
        <v>0</v>
      </c>
      <c r="AG27" s="96">
        <v>0</v>
      </c>
      <c r="AH27" s="96">
        <v>0</v>
      </c>
      <c r="AI27" s="84"/>
      <c r="AJ27" s="84">
        <f t="shared" si="11"/>
        <v>0</v>
      </c>
    </row>
    <row r="28" spans="2:36" x14ac:dyDescent="0.25">
      <c r="B28" s="79" t="s">
        <v>169</v>
      </c>
      <c r="C28" s="96">
        <v>0</v>
      </c>
      <c r="D28" s="96">
        <v>0</v>
      </c>
      <c r="E28" s="96">
        <v>0</v>
      </c>
      <c r="F28" s="96">
        <v>0</v>
      </c>
      <c r="G28" s="96">
        <v>0</v>
      </c>
      <c r="H28" s="86">
        <f t="shared" si="6"/>
        <v>0</v>
      </c>
      <c r="I28" s="86"/>
      <c r="J28" s="96">
        <v>0</v>
      </c>
      <c r="K28" s="96">
        <v>0</v>
      </c>
      <c r="L28" s="96">
        <v>0</v>
      </c>
      <c r="M28" s="96">
        <v>0</v>
      </c>
      <c r="N28" s="86">
        <f t="shared" si="7"/>
        <v>0</v>
      </c>
      <c r="O28" s="86"/>
      <c r="P28" s="96">
        <v>0</v>
      </c>
      <c r="Q28" s="96">
        <v>0</v>
      </c>
      <c r="R28" s="96">
        <v>0</v>
      </c>
      <c r="S28" s="96">
        <v>0</v>
      </c>
      <c r="T28" s="87">
        <f t="shared" si="8"/>
        <v>0</v>
      </c>
      <c r="U28" s="86"/>
      <c r="V28" s="96">
        <v>0</v>
      </c>
      <c r="W28" s="96">
        <v>0</v>
      </c>
      <c r="X28" s="96">
        <v>0</v>
      </c>
      <c r="Y28" s="96">
        <v>0</v>
      </c>
      <c r="Z28" s="86">
        <f t="shared" si="9"/>
        <v>0</v>
      </c>
      <c r="AA28" s="86"/>
      <c r="AB28" s="87">
        <f t="shared" si="10"/>
        <v>0</v>
      </c>
      <c r="AC28" s="96">
        <v>0</v>
      </c>
      <c r="AD28" s="96">
        <v>0</v>
      </c>
      <c r="AE28" s="96">
        <v>0</v>
      </c>
      <c r="AF28" s="96">
        <v>0</v>
      </c>
      <c r="AG28" s="96">
        <v>0</v>
      </c>
      <c r="AH28" s="96">
        <v>0</v>
      </c>
      <c r="AI28" s="84"/>
      <c r="AJ28" s="84">
        <f t="shared" si="11"/>
        <v>0</v>
      </c>
    </row>
    <row r="29" spans="2:36" x14ac:dyDescent="0.25">
      <c r="B29" s="79" t="s">
        <v>168</v>
      </c>
      <c r="C29" s="96">
        <v>0</v>
      </c>
      <c r="D29" s="96">
        <v>0</v>
      </c>
      <c r="E29" s="96">
        <v>0</v>
      </c>
      <c r="F29" s="96">
        <v>0</v>
      </c>
      <c r="G29" s="96">
        <v>0</v>
      </c>
      <c r="H29" s="86">
        <f t="shared" si="6"/>
        <v>0</v>
      </c>
      <c r="I29" s="86"/>
      <c r="J29" s="96">
        <v>0</v>
      </c>
      <c r="K29" s="96">
        <v>0</v>
      </c>
      <c r="L29" s="96">
        <v>0</v>
      </c>
      <c r="M29" s="96">
        <v>0</v>
      </c>
      <c r="N29" s="86">
        <f t="shared" si="7"/>
        <v>0</v>
      </c>
      <c r="O29" s="86"/>
      <c r="P29" s="96">
        <v>0</v>
      </c>
      <c r="Q29" s="96">
        <v>0</v>
      </c>
      <c r="R29" s="96">
        <v>0</v>
      </c>
      <c r="S29" s="96">
        <v>0</v>
      </c>
      <c r="T29" s="87">
        <f t="shared" si="8"/>
        <v>0</v>
      </c>
      <c r="U29" s="86"/>
      <c r="V29" s="96">
        <v>0</v>
      </c>
      <c r="W29" s="96">
        <v>0</v>
      </c>
      <c r="X29" s="96">
        <v>0</v>
      </c>
      <c r="Y29" s="96">
        <v>0</v>
      </c>
      <c r="Z29" s="86">
        <f t="shared" si="9"/>
        <v>0</v>
      </c>
      <c r="AA29" s="86"/>
      <c r="AB29" s="87">
        <f t="shared" si="10"/>
        <v>0</v>
      </c>
      <c r="AC29" s="96">
        <v>0</v>
      </c>
      <c r="AD29" s="96">
        <v>0</v>
      </c>
      <c r="AE29" s="96">
        <v>0</v>
      </c>
      <c r="AF29" s="96">
        <v>0</v>
      </c>
      <c r="AG29" s="96">
        <v>0</v>
      </c>
      <c r="AH29" s="96">
        <v>0</v>
      </c>
      <c r="AI29" s="84"/>
      <c r="AJ29" s="84">
        <f t="shared" si="11"/>
        <v>0</v>
      </c>
    </row>
    <row r="30" spans="2:36" x14ac:dyDescent="0.25">
      <c r="B30" s="79" t="s">
        <v>167</v>
      </c>
      <c r="C30" s="96">
        <v>0</v>
      </c>
      <c r="D30" s="96">
        <v>0</v>
      </c>
      <c r="E30" s="96">
        <v>0</v>
      </c>
      <c r="F30" s="96">
        <v>0</v>
      </c>
      <c r="G30" s="96">
        <v>0</v>
      </c>
      <c r="H30" s="86">
        <f t="shared" si="6"/>
        <v>0</v>
      </c>
      <c r="I30" s="86"/>
      <c r="J30" s="96">
        <v>0</v>
      </c>
      <c r="K30" s="96">
        <v>0</v>
      </c>
      <c r="L30" s="96">
        <v>0</v>
      </c>
      <c r="M30" s="96">
        <v>0</v>
      </c>
      <c r="N30" s="86">
        <f t="shared" si="7"/>
        <v>0</v>
      </c>
      <c r="O30" s="86"/>
      <c r="P30" s="96">
        <v>0</v>
      </c>
      <c r="Q30" s="96">
        <v>0</v>
      </c>
      <c r="R30" s="96">
        <v>0</v>
      </c>
      <c r="S30" s="96">
        <v>0</v>
      </c>
      <c r="T30" s="87">
        <f t="shared" si="8"/>
        <v>0</v>
      </c>
      <c r="U30" s="86"/>
      <c r="V30" s="96">
        <v>0</v>
      </c>
      <c r="W30" s="96">
        <v>0</v>
      </c>
      <c r="X30" s="96">
        <v>0</v>
      </c>
      <c r="Y30" s="96">
        <v>0</v>
      </c>
      <c r="Z30" s="86">
        <f t="shared" si="9"/>
        <v>0</v>
      </c>
      <c r="AA30" s="86"/>
      <c r="AB30" s="87">
        <f t="shared" si="10"/>
        <v>0</v>
      </c>
      <c r="AC30" s="96">
        <v>0</v>
      </c>
      <c r="AD30" s="96">
        <v>0</v>
      </c>
      <c r="AE30" s="96">
        <v>0</v>
      </c>
      <c r="AF30" s="96">
        <v>0</v>
      </c>
      <c r="AG30" s="96">
        <v>0</v>
      </c>
      <c r="AH30" s="96">
        <v>0</v>
      </c>
      <c r="AI30" s="87"/>
      <c r="AJ30" s="84">
        <f t="shared" si="11"/>
        <v>0</v>
      </c>
    </row>
    <row r="31" spans="2:36" x14ac:dyDescent="0.25">
      <c r="B31" s="95" t="s">
        <v>7</v>
      </c>
      <c r="C31" s="94">
        <f>SUM(C22:C30)</f>
        <v>0</v>
      </c>
      <c r="D31" s="94">
        <f>SUM(D22:D30)</f>
        <v>0</v>
      </c>
      <c r="E31" s="94">
        <f>SUM(E22:E30)</f>
        <v>0</v>
      </c>
      <c r="F31" s="94">
        <f>SUM(F22:F30)</f>
        <v>0</v>
      </c>
      <c r="G31" s="94">
        <f>SUM(G22:G30)</f>
        <v>0</v>
      </c>
      <c r="H31" s="92">
        <f t="shared" si="6"/>
        <v>0</v>
      </c>
      <c r="I31" s="92"/>
      <c r="J31" s="94">
        <f>SUM(J22:J30)</f>
        <v>0</v>
      </c>
      <c r="K31" s="94">
        <f>SUM(K22:K30)</f>
        <v>0</v>
      </c>
      <c r="L31" s="94">
        <f>SUM(L22:L30)</f>
        <v>0</v>
      </c>
      <c r="M31" s="94">
        <f>SUM(M22:M30)</f>
        <v>0</v>
      </c>
      <c r="N31" s="92">
        <f t="shared" si="7"/>
        <v>0</v>
      </c>
      <c r="O31" s="92"/>
      <c r="P31" s="94">
        <f>SUM(P22:P30)</f>
        <v>0</v>
      </c>
      <c r="Q31" s="94">
        <f>SUM(Q22:Q30)</f>
        <v>0</v>
      </c>
      <c r="R31" s="94">
        <f>SUM(R22:R30)</f>
        <v>0</v>
      </c>
      <c r="S31" s="94">
        <f>SUM(S22:S30)</f>
        <v>0</v>
      </c>
      <c r="T31" s="94">
        <f t="shared" si="8"/>
        <v>0</v>
      </c>
      <c r="U31" s="92"/>
      <c r="V31" s="94">
        <f>SUM(V22:V30)</f>
        <v>0</v>
      </c>
      <c r="W31" s="94">
        <f>SUM(W22:W30)</f>
        <v>0</v>
      </c>
      <c r="X31" s="94">
        <f>SUM(X22:X30)</f>
        <v>0</v>
      </c>
      <c r="Y31" s="94">
        <f>SUM(Y22:Y30)</f>
        <v>0</v>
      </c>
      <c r="Z31" s="92">
        <f t="shared" si="9"/>
        <v>0</v>
      </c>
      <c r="AA31" s="92"/>
      <c r="AB31" s="94">
        <f t="shared" si="10"/>
        <v>0</v>
      </c>
      <c r="AC31" s="94">
        <f t="shared" ref="AC31:AH31" si="12">SUM(AC22:AC30)</f>
        <v>0</v>
      </c>
      <c r="AD31" s="94">
        <f t="shared" si="12"/>
        <v>0</v>
      </c>
      <c r="AE31" s="94">
        <f t="shared" si="12"/>
        <v>0</v>
      </c>
      <c r="AF31" s="94">
        <f t="shared" si="12"/>
        <v>0</v>
      </c>
      <c r="AG31" s="94">
        <f t="shared" si="12"/>
        <v>0</v>
      </c>
      <c r="AH31" s="94">
        <f t="shared" si="12"/>
        <v>0</v>
      </c>
      <c r="AI31" s="101"/>
      <c r="AJ31" s="101">
        <f t="shared" si="11"/>
        <v>0</v>
      </c>
    </row>
    <row r="32" spans="2:36" x14ac:dyDescent="0.25">
      <c r="C32" s="84"/>
      <c r="D32" s="87"/>
      <c r="E32" s="87"/>
      <c r="F32" s="87"/>
      <c r="G32" s="87"/>
      <c r="H32" s="86"/>
      <c r="I32" s="86"/>
      <c r="J32" s="87"/>
      <c r="K32" s="87"/>
      <c r="L32" s="87"/>
      <c r="M32" s="87"/>
      <c r="N32" s="86"/>
      <c r="O32" s="86"/>
      <c r="P32" s="87"/>
      <c r="Q32" s="87"/>
      <c r="R32" s="87"/>
      <c r="S32" s="87"/>
      <c r="T32" s="87"/>
      <c r="U32" s="86"/>
      <c r="V32" s="87"/>
      <c r="W32" s="87"/>
      <c r="X32" s="87"/>
      <c r="Y32" s="87"/>
      <c r="Z32" s="86"/>
      <c r="AA32" s="86"/>
      <c r="AB32" s="84"/>
      <c r="AC32" s="87"/>
      <c r="AD32" s="87"/>
      <c r="AE32" s="87"/>
      <c r="AF32" s="87"/>
      <c r="AG32" s="87"/>
      <c r="AH32" s="87"/>
      <c r="AI32" s="84"/>
      <c r="AJ32" s="84"/>
    </row>
    <row r="33" spans="2:36" x14ac:dyDescent="0.25">
      <c r="B33" s="79" t="s">
        <v>166</v>
      </c>
      <c r="C33" s="87">
        <f>C19-C31</f>
        <v>0</v>
      </c>
      <c r="D33" s="87">
        <f>D19-D31</f>
        <v>0</v>
      </c>
      <c r="E33" s="87">
        <f>E19-E31</f>
        <v>0</v>
      </c>
      <c r="F33" s="87">
        <f>F19-F31</f>
        <v>0</v>
      </c>
      <c r="G33" s="87">
        <f>G19-G31</f>
        <v>0</v>
      </c>
      <c r="H33" s="86">
        <f>SUM(D33:G33)</f>
        <v>0</v>
      </c>
      <c r="I33" s="86"/>
      <c r="J33" s="87">
        <f>J19-J31</f>
        <v>0</v>
      </c>
      <c r="K33" s="87">
        <f>K19-K31</f>
        <v>0</v>
      </c>
      <c r="L33" s="87">
        <f>L19-L31</f>
        <v>0</v>
      </c>
      <c r="M33" s="87">
        <f>M19-M31</f>
        <v>0</v>
      </c>
      <c r="N33" s="86">
        <f>SUM(J33:M33)</f>
        <v>0</v>
      </c>
      <c r="O33" s="86"/>
      <c r="P33" s="87">
        <f>P19-P31</f>
        <v>0</v>
      </c>
      <c r="Q33" s="87">
        <f>Q19-Q31</f>
        <v>0</v>
      </c>
      <c r="R33" s="87">
        <f>R19-R31</f>
        <v>0</v>
      </c>
      <c r="S33" s="87">
        <f>S19-S31</f>
        <v>0</v>
      </c>
      <c r="T33" s="87">
        <f>SUM(P33:S33)</f>
        <v>0</v>
      </c>
      <c r="U33" s="86"/>
      <c r="V33" s="87">
        <f>V19-V31</f>
        <v>0</v>
      </c>
      <c r="W33" s="87">
        <f>W19-W31</f>
        <v>0</v>
      </c>
      <c r="X33" s="87">
        <f>X19-X31</f>
        <v>0</v>
      </c>
      <c r="Y33" s="87">
        <f>Y19-Y31</f>
        <v>0</v>
      </c>
      <c r="Z33" s="86">
        <f>SUM(V33:Y33)</f>
        <v>0</v>
      </c>
      <c r="AA33" s="86"/>
      <c r="AB33" s="87">
        <f>H33+N33+T33+Z33</f>
        <v>0</v>
      </c>
      <c r="AC33" s="87">
        <f t="shared" ref="AC33:AH33" si="13">AC19-AC31</f>
        <v>0</v>
      </c>
      <c r="AD33" s="87">
        <f t="shared" si="13"/>
        <v>0</v>
      </c>
      <c r="AE33" s="87">
        <f t="shared" si="13"/>
        <v>0</v>
      </c>
      <c r="AF33" s="87">
        <f t="shared" si="13"/>
        <v>0</v>
      </c>
      <c r="AG33" s="87">
        <f t="shared" si="13"/>
        <v>0</v>
      </c>
      <c r="AH33" s="87">
        <f t="shared" si="13"/>
        <v>0</v>
      </c>
      <c r="AI33" s="84"/>
      <c r="AJ33" s="84">
        <f>SUM(AC33:AH33)</f>
        <v>0</v>
      </c>
    </row>
    <row r="34" spans="2:36" x14ac:dyDescent="0.25">
      <c r="C34" s="84"/>
      <c r="D34" s="87"/>
      <c r="E34" s="87"/>
      <c r="F34" s="87"/>
      <c r="G34" s="87"/>
      <c r="H34" s="86"/>
      <c r="I34" s="86"/>
      <c r="J34" s="87"/>
      <c r="K34" s="87"/>
      <c r="L34" s="87"/>
      <c r="M34" s="87"/>
      <c r="N34" s="86"/>
      <c r="O34" s="86"/>
      <c r="P34" s="87"/>
      <c r="Q34" s="87"/>
      <c r="R34" s="87"/>
      <c r="S34" s="87"/>
      <c r="T34" s="87"/>
      <c r="U34" s="86"/>
      <c r="V34" s="87"/>
      <c r="W34" s="87"/>
      <c r="X34" s="87"/>
      <c r="Y34" s="87"/>
      <c r="Z34" s="86"/>
      <c r="AA34" s="86"/>
      <c r="AB34" s="84"/>
      <c r="AC34" s="87"/>
      <c r="AD34" s="87"/>
      <c r="AE34" s="87"/>
      <c r="AF34" s="87"/>
      <c r="AG34" s="87"/>
      <c r="AH34" s="87"/>
      <c r="AI34" s="84"/>
      <c r="AJ34" s="84"/>
    </row>
    <row r="35" spans="2:36" x14ac:dyDescent="0.25">
      <c r="B35" s="79" t="s">
        <v>165</v>
      </c>
      <c r="C35" s="96">
        <v>0</v>
      </c>
      <c r="D35" s="96">
        <v>0</v>
      </c>
      <c r="E35" s="96">
        <v>0</v>
      </c>
      <c r="F35" s="96">
        <v>0</v>
      </c>
      <c r="G35" s="96">
        <v>0</v>
      </c>
      <c r="H35" s="86">
        <f>SUM(D35:G35)</f>
        <v>0</v>
      </c>
      <c r="I35" s="86"/>
      <c r="J35" s="96">
        <v>0</v>
      </c>
      <c r="K35" s="96">
        <v>0</v>
      </c>
      <c r="L35" s="96">
        <v>0</v>
      </c>
      <c r="M35" s="96">
        <v>0</v>
      </c>
      <c r="N35" s="86">
        <f>SUM(J35:M35)</f>
        <v>0</v>
      </c>
      <c r="O35" s="86"/>
      <c r="P35" s="96">
        <v>0</v>
      </c>
      <c r="Q35" s="96">
        <v>0</v>
      </c>
      <c r="R35" s="96">
        <v>0</v>
      </c>
      <c r="S35" s="96">
        <v>0</v>
      </c>
      <c r="T35" s="87">
        <f>SUM(P35:S35)</f>
        <v>0</v>
      </c>
      <c r="U35" s="86"/>
      <c r="V35" s="96">
        <v>0</v>
      </c>
      <c r="W35" s="96">
        <v>0</v>
      </c>
      <c r="X35" s="96">
        <v>0</v>
      </c>
      <c r="Y35" s="96">
        <v>0</v>
      </c>
      <c r="Z35" s="86">
        <f>SUM(V35:Y35)</f>
        <v>0</v>
      </c>
      <c r="AA35" s="86"/>
      <c r="AB35" s="84">
        <f>+Z35+T35+N35+H35</f>
        <v>0</v>
      </c>
      <c r="AC35" s="96">
        <v>0</v>
      </c>
      <c r="AD35" s="96">
        <v>0</v>
      </c>
      <c r="AE35" s="96">
        <v>0</v>
      </c>
      <c r="AF35" s="96">
        <v>0</v>
      </c>
      <c r="AG35" s="96">
        <v>0</v>
      </c>
      <c r="AH35" s="96">
        <v>0</v>
      </c>
      <c r="AI35" s="84"/>
      <c r="AJ35" s="84">
        <f>SUM(AC35:AH35)</f>
        <v>0</v>
      </c>
    </row>
    <row r="36" spans="2:36" x14ac:dyDescent="0.25">
      <c r="B36" s="79" t="s">
        <v>164</v>
      </c>
      <c r="C36" s="96">
        <v>0</v>
      </c>
      <c r="D36" s="96">
        <v>0</v>
      </c>
      <c r="E36" s="96">
        <v>0</v>
      </c>
      <c r="F36" s="96">
        <v>0</v>
      </c>
      <c r="G36" s="96">
        <v>0</v>
      </c>
      <c r="H36" s="86">
        <f>SUM(D36:G36)</f>
        <v>0</v>
      </c>
      <c r="I36" s="86"/>
      <c r="J36" s="96">
        <v>0</v>
      </c>
      <c r="K36" s="96">
        <v>0</v>
      </c>
      <c r="L36" s="96">
        <v>0</v>
      </c>
      <c r="M36" s="96">
        <v>0</v>
      </c>
      <c r="N36" s="86">
        <f>SUM(J36:M36)</f>
        <v>0</v>
      </c>
      <c r="O36" s="86"/>
      <c r="P36" s="96">
        <v>0</v>
      </c>
      <c r="Q36" s="96">
        <v>0</v>
      </c>
      <c r="R36" s="96">
        <v>0</v>
      </c>
      <c r="S36" s="96">
        <v>0</v>
      </c>
      <c r="T36" s="87">
        <f>SUM(P36:S36)</f>
        <v>0</v>
      </c>
      <c r="U36" s="86"/>
      <c r="V36" s="96">
        <v>0</v>
      </c>
      <c r="W36" s="96">
        <v>0</v>
      </c>
      <c r="X36" s="96">
        <v>0</v>
      </c>
      <c r="Y36" s="96">
        <v>0</v>
      </c>
      <c r="Z36" s="86">
        <f>SUM(V36:Y36)</f>
        <v>0</v>
      </c>
      <c r="AA36" s="86"/>
      <c r="AB36" s="84">
        <f>+Z36+T36+N36+H36</f>
        <v>0</v>
      </c>
      <c r="AC36" s="96">
        <v>0</v>
      </c>
      <c r="AD36" s="96">
        <v>0</v>
      </c>
      <c r="AE36" s="96">
        <v>0</v>
      </c>
      <c r="AF36" s="96">
        <v>0</v>
      </c>
      <c r="AG36" s="96">
        <v>0</v>
      </c>
      <c r="AH36" s="96">
        <v>0</v>
      </c>
      <c r="AI36" s="84"/>
      <c r="AJ36" s="84">
        <f>SUM(AC36:AH36)</f>
        <v>0</v>
      </c>
    </row>
    <row r="37" spans="2:36" x14ac:dyDescent="0.25">
      <c r="B37" s="79" t="s">
        <v>163</v>
      </c>
      <c r="C37" s="87">
        <f>C33-(C35+C36)</f>
        <v>0</v>
      </c>
      <c r="D37" s="87">
        <f>D33-(D35+D36)</f>
        <v>0</v>
      </c>
      <c r="E37" s="87">
        <f>E33-(E35+E36)</f>
        <v>0</v>
      </c>
      <c r="F37" s="87">
        <f>F33-(F35+F36)</f>
        <v>0</v>
      </c>
      <c r="G37" s="87">
        <f>G33-(G35+G36)</f>
        <v>0</v>
      </c>
      <c r="H37" s="86">
        <f>SUM(D37:G37)</f>
        <v>0</v>
      </c>
      <c r="I37" s="86"/>
      <c r="J37" s="87">
        <f>J33-(J35+J36)</f>
        <v>0</v>
      </c>
      <c r="K37" s="87">
        <f>K33-(K35+K36)</f>
        <v>0</v>
      </c>
      <c r="L37" s="87">
        <f>L33-(L35+L36)</f>
        <v>0</v>
      </c>
      <c r="M37" s="87">
        <f>M33-(M35+M36)</f>
        <v>0</v>
      </c>
      <c r="N37" s="86">
        <f>SUM(J37:M37)</f>
        <v>0</v>
      </c>
      <c r="O37" s="86"/>
      <c r="P37" s="87">
        <f>P33-(P35+P36)</f>
        <v>0</v>
      </c>
      <c r="Q37" s="87">
        <f>Q33-(Q35+Q36)</f>
        <v>0</v>
      </c>
      <c r="R37" s="87">
        <f>R33-(R35+R36)</f>
        <v>0</v>
      </c>
      <c r="S37" s="87">
        <f>S33-(S35+S36)</f>
        <v>0</v>
      </c>
      <c r="T37" s="87">
        <f>SUM(P37:S37)</f>
        <v>0</v>
      </c>
      <c r="U37" s="86"/>
      <c r="V37" s="87">
        <f>V33-(V35+V36)</f>
        <v>0</v>
      </c>
      <c r="W37" s="87">
        <f>W33-(W35+W36)</f>
        <v>0</v>
      </c>
      <c r="X37" s="87">
        <f>X33-(X35+X36)</f>
        <v>0</v>
      </c>
      <c r="Y37" s="87">
        <f>Y33-(Y35+Y36)</f>
        <v>0</v>
      </c>
      <c r="Z37" s="86">
        <f>SUM(V37:Y37)</f>
        <v>0</v>
      </c>
      <c r="AA37" s="86"/>
      <c r="AB37" s="84">
        <f>+Z37+T37+N37+H37</f>
        <v>0</v>
      </c>
      <c r="AC37" s="87">
        <f t="shared" ref="AC37:AH37" si="14">AC33-(AC35+AC36)</f>
        <v>0</v>
      </c>
      <c r="AD37" s="87">
        <f t="shared" si="14"/>
        <v>0</v>
      </c>
      <c r="AE37" s="87">
        <f t="shared" si="14"/>
        <v>0</v>
      </c>
      <c r="AF37" s="87">
        <f t="shared" si="14"/>
        <v>0</v>
      </c>
      <c r="AG37" s="87">
        <f t="shared" si="14"/>
        <v>0</v>
      </c>
      <c r="AH37" s="87">
        <f t="shared" si="14"/>
        <v>0</v>
      </c>
      <c r="AI37" s="84"/>
      <c r="AJ37" s="84">
        <f>SUM(AC37:AH37)</f>
        <v>0</v>
      </c>
    </row>
    <row r="38" spans="2:36" x14ac:dyDescent="0.25">
      <c r="C38" s="84"/>
      <c r="D38" s="87"/>
      <c r="E38" s="87"/>
      <c r="F38" s="87"/>
      <c r="G38" s="87"/>
      <c r="H38" s="86"/>
      <c r="I38" s="86"/>
      <c r="J38" s="87"/>
      <c r="K38" s="87"/>
      <c r="L38" s="87"/>
      <c r="M38" s="87"/>
      <c r="N38" s="86"/>
      <c r="O38" s="86"/>
      <c r="P38" s="87"/>
      <c r="Q38" s="87"/>
      <c r="R38" s="87"/>
      <c r="S38" s="87"/>
      <c r="T38" s="87"/>
      <c r="U38" s="86"/>
      <c r="V38" s="87"/>
      <c r="W38" s="87"/>
      <c r="X38" s="87"/>
      <c r="Y38" s="87"/>
      <c r="Z38" s="86"/>
      <c r="AA38" s="86"/>
      <c r="AB38" s="84"/>
      <c r="AC38" s="87"/>
      <c r="AD38" s="87"/>
      <c r="AE38" s="87"/>
      <c r="AF38" s="87"/>
      <c r="AG38" s="87"/>
      <c r="AH38" s="87"/>
      <c r="AI38" s="84"/>
      <c r="AJ38" s="84"/>
    </row>
    <row r="39" spans="2:36" s="97" customFormat="1" x14ac:dyDescent="0.25">
      <c r="B39" s="97" t="s">
        <v>162</v>
      </c>
      <c r="C39" s="100">
        <v>0</v>
      </c>
      <c r="D39" s="100">
        <v>0</v>
      </c>
      <c r="E39" s="100">
        <v>0</v>
      </c>
      <c r="F39" s="100">
        <v>0</v>
      </c>
      <c r="G39" s="100">
        <v>0</v>
      </c>
      <c r="H39" s="99">
        <f>SUM(D39:G39)</f>
        <v>0</v>
      </c>
      <c r="I39" s="99"/>
      <c r="J39" s="100">
        <v>0</v>
      </c>
      <c r="K39" s="100">
        <v>0</v>
      </c>
      <c r="L39" s="100">
        <v>0</v>
      </c>
      <c r="M39" s="100">
        <v>0</v>
      </c>
      <c r="N39" s="99">
        <f>SUM(J39:M39)</f>
        <v>0</v>
      </c>
      <c r="O39" s="99"/>
      <c r="P39" s="100">
        <v>0</v>
      </c>
      <c r="Q39" s="100">
        <v>0</v>
      </c>
      <c r="R39" s="100">
        <v>0</v>
      </c>
      <c r="S39" s="100">
        <v>0</v>
      </c>
      <c r="T39" s="99">
        <f>SUM(P39:S39)</f>
        <v>0</v>
      </c>
      <c r="U39" s="99"/>
      <c r="V39" s="100">
        <v>0</v>
      </c>
      <c r="W39" s="100">
        <v>0</v>
      </c>
      <c r="X39" s="100">
        <v>0</v>
      </c>
      <c r="Y39" s="100">
        <v>0</v>
      </c>
      <c r="Z39" s="99">
        <f>SUM(V39:Y39)</f>
        <v>0</v>
      </c>
      <c r="AA39" s="99"/>
      <c r="AB39" s="98">
        <f>+Z39+T39+N39+H39</f>
        <v>0</v>
      </c>
      <c r="AC39" s="100">
        <v>0</v>
      </c>
      <c r="AD39" s="100">
        <v>0</v>
      </c>
      <c r="AE39" s="100">
        <v>0</v>
      </c>
      <c r="AF39" s="100">
        <v>0</v>
      </c>
      <c r="AG39" s="100">
        <v>0</v>
      </c>
      <c r="AH39" s="100">
        <v>0</v>
      </c>
      <c r="AI39" s="98"/>
      <c r="AJ39" s="98">
        <f>SUM(AC39:AH39)</f>
        <v>0</v>
      </c>
    </row>
    <row r="40" spans="2:36" s="97" customFormat="1" x14ac:dyDescent="0.25">
      <c r="B40" s="97" t="s">
        <v>161</v>
      </c>
      <c r="C40" s="100">
        <v>0</v>
      </c>
      <c r="D40" s="100">
        <v>0</v>
      </c>
      <c r="E40" s="100">
        <v>0</v>
      </c>
      <c r="F40" s="100">
        <v>0</v>
      </c>
      <c r="G40" s="100">
        <v>0</v>
      </c>
      <c r="H40" s="99">
        <f>SUM(D40:G40)</f>
        <v>0</v>
      </c>
      <c r="I40" s="99"/>
      <c r="J40" s="100">
        <v>0</v>
      </c>
      <c r="K40" s="100">
        <v>0</v>
      </c>
      <c r="L40" s="100">
        <v>0</v>
      </c>
      <c r="M40" s="100">
        <v>0</v>
      </c>
      <c r="N40" s="99">
        <f>SUM(J40:M40)</f>
        <v>0</v>
      </c>
      <c r="O40" s="99"/>
      <c r="P40" s="100">
        <v>0</v>
      </c>
      <c r="Q40" s="100">
        <v>0</v>
      </c>
      <c r="R40" s="100">
        <v>0</v>
      </c>
      <c r="S40" s="100">
        <v>0</v>
      </c>
      <c r="T40" s="99">
        <f>SUM(P40:S40)</f>
        <v>0</v>
      </c>
      <c r="U40" s="99"/>
      <c r="V40" s="100">
        <v>0</v>
      </c>
      <c r="W40" s="100">
        <v>0</v>
      </c>
      <c r="X40" s="100">
        <v>0</v>
      </c>
      <c r="Y40" s="100">
        <v>0</v>
      </c>
      <c r="Z40" s="99">
        <f>SUM(V40:Y40)</f>
        <v>0</v>
      </c>
      <c r="AA40" s="99"/>
      <c r="AB40" s="98">
        <f>+Z40+T40+N40+H40</f>
        <v>0</v>
      </c>
      <c r="AC40" s="100">
        <v>0</v>
      </c>
      <c r="AD40" s="100">
        <v>0</v>
      </c>
      <c r="AE40" s="100">
        <v>0</v>
      </c>
      <c r="AF40" s="100">
        <v>0</v>
      </c>
      <c r="AG40" s="100">
        <v>0</v>
      </c>
      <c r="AH40" s="100">
        <v>0</v>
      </c>
      <c r="AI40" s="98"/>
      <c r="AJ40" s="98">
        <f>SUM(AC40:AH40)</f>
        <v>0</v>
      </c>
    </row>
    <row r="41" spans="2:36" x14ac:dyDescent="0.25">
      <c r="B41" s="97" t="s">
        <v>160</v>
      </c>
      <c r="C41" s="96">
        <v>0</v>
      </c>
      <c r="D41" s="96">
        <v>0</v>
      </c>
      <c r="E41" s="96">
        <v>0</v>
      </c>
      <c r="F41" s="96">
        <v>0</v>
      </c>
      <c r="G41" s="96">
        <v>0</v>
      </c>
      <c r="H41" s="86">
        <f>SUM(D41:G41)</f>
        <v>0</v>
      </c>
      <c r="I41" s="86"/>
      <c r="J41" s="96">
        <v>0</v>
      </c>
      <c r="K41" s="96">
        <v>0</v>
      </c>
      <c r="L41" s="96">
        <v>0</v>
      </c>
      <c r="M41" s="96">
        <v>0</v>
      </c>
      <c r="N41" s="86">
        <f>SUM(J41:M41)</f>
        <v>0</v>
      </c>
      <c r="O41" s="86"/>
      <c r="P41" s="96">
        <v>0</v>
      </c>
      <c r="Q41" s="96">
        <v>0</v>
      </c>
      <c r="R41" s="96">
        <v>0</v>
      </c>
      <c r="S41" s="96">
        <v>0</v>
      </c>
      <c r="T41" s="87">
        <f>SUM(P41:S41)</f>
        <v>0</v>
      </c>
      <c r="U41" s="86"/>
      <c r="V41" s="96">
        <v>0</v>
      </c>
      <c r="W41" s="96">
        <v>0</v>
      </c>
      <c r="X41" s="96">
        <v>0</v>
      </c>
      <c r="Y41" s="96">
        <v>0</v>
      </c>
      <c r="Z41" s="86">
        <f>SUM(V41:Y41)</f>
        <v>0</v>
      </c>
      <c r="AA41" s="86"/>
      <c r="AB41" s="84">
        <f>+Z41+T41+N41+H41</f>
        <v>0</v>
      </c>
      <c r="AC41" s="96">
        <v>0</v>
      </c>
      <c r="AD41" s="96">
        <v>0</v>
      </c>
      <c r="AE41" s="96">
        <v>0</v>
      </c>
      <c r="AF41" s="96">
        <v>0</v>
      </c>
      <c r="AG41" s="96">
        <v>0</v>
      </c>
      <c r="AH41" s="96">
        <v>0</v>
      </c>
      <c r="AI41" s="84"/>
      <c r="AJ41" s="84">
        <f>SUM(AC41:AH41)</f>
        <v>0</v>
      </c>
    </row>
    <row r="42" spans="2:36" s="97" customFormat="1" x14ac:dyDescent="0.25">
      <c r="B42" s="97" t="s">
        <v>159</v>
      </c>
      <c r="C42" s="99">
        <f>+C37-(C39+C40+C41)</f>
        <v>0</v>
      </c>
      <c r="D42" s="99">
        <f>+D37-(D39+D40+D41)</f>
        <v>0</v>
      </c>
      <c r="E42" s="99">
        <f>+E37-(E39+E40+E41)</f>
        <v>0</v>
      </c>
      <c r="F42" s="99">
        <f>+F37-(F39+F40+F41)</f>
        <v>0</v>
      </c>
      <c r="G42" s="99">
        <f>+G37-(G39+G40+G41)</f>
        <v>0</v>
      </c>
      <c r="H42" s="86">
        <f>SUM(D42:G42)</f>
        <v>0</v>
      </c>
      <c r="I42" s="99"/>
      <c r="J42" s="99">
        <f>+J37-(J39+J40+J41)</f>
        <v>0</v>
      </c>
      <c r="K42" s="99">
        <f>+K37-(K39+K40+K41)</f>
        <v>0</v>
      </c>
      <c r="L42" s="99">
        <f>+L37-(L39+L40+L41)</f>
        <v>0</v>
      </c>
      <c r="M42" s="99">
        <f>+M37-(M39+M40+M41)</f>
        <v>0</v>
      </c>
      <c r="N42" s="86">
        <f>SUM(J42:M42)</f>
        <v>0</v>
      </c>
      <c r="O42" s="99"/>
      <c r="P42" s="99">
        <f>+P37-(P39+P40+P41)</f>
        <v>0</v>
      </c>
      <c r="Q42" s="99">
        <f>+Q37-(Q39+Q40+Q41)</f>
        <v>0</v>
      </c>
      <c r="R42" s="99">
        <f>+R37-(R39+R40+R41)</f>
        <v>0</v>
      </c>
      <c r="S42" s="99">
        <f>+S37-(S39+S40+S41)</f>
        <v>0</v>
      </c>
      <c r="T42" s="87">
        <f>SUM(P42:S42)</f>
        <v>0</v>
      </c>
      <c r="U42" s="99"/>
      <c r="V42" s="99">
        <f>+V37-(V39+V40+V41)</f>
        <v>0</v>
      </c>
      <c r="W42" s="99">
        <f>+W37-(W39+W40+W41)</f>
        <v>0</v>
      </c>
      <c r="X42" s="99">
        <f>+X37-(X39+X40+X41)</f>
        <v>0</v>
      </c>
      <c r="Y42" s="99">
        <f>+Y37-(Y39+Y40+Y41)</f>
        <v>0</v>
      </c>
      <c r="Z42" s="86">
        <f>SUM(V42:Y42)</f>
        <v>0</v>
      </c>
      <c r="AA42" s="99"/>
      <c r="AB42" s="99">
        <f t="shared" ref="AB42:AH42" si="15">+AB37-(AB39+AB40+AB41)</f>
        <v>0</v>
      </c>
      <c r="AC42" s="99">
        <f t="shared" si="15"/>
        <v>0</v>
      </c>
      <c r="AD42" s="99">
        <f t="shared" si="15"/>
        <v>0</v>
      </c>
      <c r="AE42" s="99">
        <f t="shared" si="15"/>
        <v>0</v>
      </c>
      <c r="AF42" s="99">
        <f t="shared" si="15"/>
        <v>0</v>
      </c>
      <c r="AG42" s="99">
        <f t="shared" si="15"/>
        <v>0</v>
      </c>
      <c r="AH42" s="99">
        <f t="shared" si="15"/>
        <v>0</v>
      </c>
      <c r="AI42" s="98"/>
      <c r="AJ42" s="98">
        <f>SUM(AC42:AH42)</f>
        <v>0</v>
      </c>
    </row>
    <row r="43" spans="2:36" x14ac:dyDescent="0.25">
      <c r="C43" s="84"/>
      <c r="D43" s="84"/>
      <c r="E43" s="84"/>
      <c r="F43" s="84"/>
      <c r="G43" s="84"/>
      <c r="H43" s="86"/>
      <c r="I43" s="86"/>
      <c r="J43" s="84"/>
      <c r="K43" s="84"/>
      <c r="L43" s="84"/>
      <c r="M43" s="84"/>
      <c r="N43" s="86"/>
      <c r="O43" s="86"/>
      <c r="P43" s="84"/>
      <c r="Q43" s="84"/>
      <c r="R43" s="84"/>
      <c r="S43" s="84"/>
      <c r="T43" s="87"/>
      <c r="U43" s="86"/>
      <c r="V43" s="84"/>
      <c r="W43" s="84"/>
      <c r="X43" s="84"/>
      <c r="Y43" s="84"/>
      <c r="Z43" s="86"/>
      <c r="AA43" s="86"/>
      <c r="AB43" s="84"/>
      <c r="AC43" s="84"/>
      <c r="AD43" s="84"/>
      <c r="AE43" s="84"/>
      <c r="AF43" s="84"/>
      <c r="AG43" s="84"/>
      <c r="AH43" s="84"/>
      <c r="AI43" s="84"/>
      <c r="AJ43" s="84"/>
    </row>
    <row r="44" spans="2:36" x14ac:dyDescent="0.25">
      <c r="B44" s="79" t="s">
        <v>158</v>
      </c>
      <c r="C44" s="96">
        <v>0</v>
      </c>
      <c r="D44" s="96">
        <v>0</v>
      </c>
      <c r="E44" s="96">
        <v>0</v>
      </c>
      <c r="F44" s="96">
        <v>0</v>
      </c>
      <c r="G44" s="96">
        <v>0</v>
      </c>
      <c r="H44" s="86">
        <f>SUM(D44:G44)</f>
        <v>0</v>
      </c>
      <c r="I44" s="86"/>
      <c r="J44" s="96">
        <v>0</v>
      </c>
      <c r="K44" s="96">
        <v>0</v>
      </c>
      <c r="L44" s="96">
        <v>0</v>
      </c>
      <c r="M44" s="96">
        <v>0</v>
      </c>
      <c r="N44" s="86">
        <f>SUM(J44:M44)</f>
        <v>0</v>
      </c>
      <c r="O44" s="86"/>
      <c r="P44" s="96">
        <v>0</v>
      </c>
      <c r="Q44" s="96">
        <v>0</v>
      </c>
      <c r="R44" s="96">
        <v>0</v>
      </c>
      <c r="S44" s="96">
        <v>0</v>
      </c>
      <c r="T44" s="87">
        <f>SUM(P44:S44)</f>
        <v>0</v>
      </c>
      <c r="U44" s="86"/>
      <c r="V44" s="96">
        <v>0</v>
      </c>
      <c r="W44" s="96">
        <v>0</v>
      </c>
      <c r="X44" s="96">
        <v>0</v>
      </c>
      <c r="Y44" s="96">
        <v>0</v>
      </c>
      <c r="Z44" s="86">
        <f>SUM(V44:Y44)</f>
        <v>0</v>
      </c>
      <c r="AA44" s="86"/>
      <c r="AB44" s="84">
        <f>+Z44+T44+N44+H44</f>
        <v>0</v>
      </c>
      <c r="AC44" s="96">
        <v>0</v>
      </c>
      <c r="AD44" s="96">
        <v>0</v>
      </c>
      <c r="AE44" s="96">
        <v>0</v>
      </c>
      <c r="AF44" s="96">
        <v>0</v>
      </c>
      <c r="AG44" s="96">
        <v>0</v>
      </c>
      <c r="AH44" s="96">
        <v>0</v>
      </c>
      <c r="AI44" s="84"/>
      <c r="AJ44" s="84">
        <f>SUM(AC44:AH44)</f>
        <v>0</v>
      </c>
    </row>
    <row r="45" spans="2:36" x14ac:dyDescent="0.25">
      <c r="B45" s="79" t="s">
        <v>157</v>
      </c>
      <c r="C45" s="87">
        <f t="shared" ref="C45:H45" si="16">+C42+C44</f>
        <v>0</v>
      </c>
      <c r="D45" s="87">
        <f t="shared" si="16"/>
        <v>0</v>
      </c>
      <c r="E45" s="87">
        <f t="shared" si="16"/>
        <v>0</v>
      </c>
      <c r="F45" s="87">
        <f t="shared" si="16"/>
        <v>0</v>
      </c>
      <c r="G45" s="87">
        <f t="shared" si="16"/>
        <v>0</v>
      </c>
      <c r="H45" s="87">
        <f t="shared" si="16"/>
        <v>0</v>
      </c>
      <c r="I45" s="87"/>
      <c r="J45" s="87">
        <f>+J42+J44</f>
        <v>0</v>
      </c>
      <c r="K45" s="87">
        <f>+K42+K44</f>
        <v>0</v>
      </c>
      <c r="L45" s="87">
        <f>+L42+L44</f>
        <v>0</v>
      </c>
      <c r="M45" s="87">
        <f>+M42+M44</f>
        <v>0</v>
      </c>
      <c r="N45" s="87">
        <f>+N42+N44</f>
        <v>0</v>
      </c>
      <c r="O45" s="87"/>
      <c r="P45" s="87">
        <f>+P42+P44</f>
        <v>0</v>
      </c>
      <c r="Q45" s="87">
        <f>+Q42+Q44</f>
        <v>0</v>
      </c>
      <c r="R45" s="87">
        <f>+R42+R44</f>
        <v>0</v>
      </c>
      <c r="S45" s="87">
        <f>+S42+S44</f>
        <v>0</v>
      </c>
      <c r="T45" s="87">
        <f>+T42+T44</f>
        <v>0</v>
      </c>
      <c r="U45" s="87"/>
      <c r="V45" s="87">
        <f>+V42+V44</f>
        <v>0</v>
      </c>
      <c r="W45" s="87">
        <f>+W42+W44</f>
        <v>0</v>
      </c>
      <c r="X45" s="87">
        <f>+X42+X44</f>
        <v>0</v>
      </c>
      <c r="Y45" s="87">
        <f>+Y42+Y44</f>
        <v>0</v>
      </c>
      <c r="Z45" s="87">
        <f>+Z42+Z44</f>
        <v>0</v>
      </c>
      <c r="AA45" s="87"/>
      <c r="AB45" s="87">
        <f t="shared" ref="AB45:AH45" si="17">+AB42+AB44</f>
        <v>0</v>
      </c>
      <c r="AC45" s="87">
        <f t="shared" si="17"/>
        <v>0</v>
      </c>
      <c r="AD45" s="87">
        <f t="shared" si="17"/>
        <v>0</v>
      </c>
      <c r="AE45" s="87">
        <f t="shared" si="17"/>
        <v>0</v>
      </c>
      <c r="AF45" s="87">
        <f t="shared" si="17"/>
        <v>0</v>
      </c>
      <c r="AG45" s="87">
        <f t="shared" si="17"/>
        <v>0</v>
      </c>
      <c r="AH45" s="87">
        <f t="shared" si="17"/>
        <v>0</v>
      </c>
      <c r="AI45" s="87"/>
      <c r="AJ45" s="87">
        <f>+AJ42+AJ44</f>
        <v>0</v>
      </c>
    </row>
    <row r="46" spans="2:36" x14ac:dyDescent="0.25">
      <c r="C46" s="84"/>
      <c r="D46" s="84"/>
      <c r="E46" s="84"/>
      <c r="F46" s="84"/>
      <c r="G46" s="84"/>
      <c r="H46" s="86"/>
      <c r="I46" s="86"/>
      <c r="J46" s="84"/>
      <c r="K46" s="84"/>
      <c r="L46" s="84"/>
      <c r="M46" s="84"/>
      <c r="N46" s="86"/>
      <c r="O46" s="86"/>
      <c r="P46" s="84"/>
      <c r="Q46" s="84"/>
      <c r="R46" s="84"/>
      <c r="S46" s="84"/>
      <c r="T46" s="87"/>
      <c r="U46" s="86"/>
      <c r="V46" s="84"/>
      <c r="W46" s="84"/>
      <c r="X46" s="84"/>
      <c r="Y46" s="84"/>
      <c r="Z46" s="86"/>
      <c r="AA46" s="86"/>
      <c r="AB46" s="84"/>
      <c r="AC46" s="84"/>
      <c r="AD46" s="84"/>
      <c r="AE46" s="84"/>
      <c r="AF46" s="84"/>
      <c r="AG46" s="84"/>
      <c r="AH46" s="84"/>
      <c r="AI46" s="84"/>
      <c r="AJ46" s="84"/>
    </row>
    <row r="47" spans="2:36" x14ac:dyDescent="0.25">
      <c r="B47" s="79" t="s">
        <v>156</v>
      </c>
      <c r="C47" s="96">
        <v>0</v>
      </c>
      <c r="D47" s="96">
        <v>0</v>
      </c>
      <c r="E47" s="96">
        <v>0</v>
      </c>
      <c r="F47" s="96">
        <v>0</v>
      </c>
      <c r="G47" s="96">
        <v>0</v>
      </c>
      <c r="H47" s="86">
        <f>SUM(D47:G47)</f>
        <v>0</v>
      </c>
      <c r="I47" s="86"/>
      <c r="J47" s="96">
        <v>0</v>
      </c>
      <c r="K47" s="96">
        <v>0</v>
      </c>
      <c r="L47" s="96">
        <v>0</v>
      </c>
      <c r="M47" s="96">
        <v>0</v>
      </c>
      <c r="N47" s="86">
        <f>SUM(J47:M47)</f>
        <v>0</v>
      </c>
      <c r="O47" s="86"/>
      <c r="P47" s="96">
        <v>0</v>
      </c>
      <c r="Q47" s="96">
        <v>0</v>
      </c>
      <c r="R47" s="96">
        <v>0</v>
      </c>
      <c r="S47" s="96">
        <v>0</v>
      </c>
      <c r="T47" s="87">
        <f>SUM(P47:S47)</f>
        <v>0</v>
      </c>
      <c r="U47" s="86"/>
      <c r="V47" s="96">
        <v>0</v>
      </c>
      <c r="W47" s="96">
        <v>0</v>
      </c>
      <c r="X47" s="96">
        <v>0</v>
      </c>
      <c r="Y47" s="96">
        <v>0</v>
      </c>
      <c r="Z47" s="86">
        <f>SUM(V47:Y47)</f>
        <v>0</v>
      </c>
      <c r="AA47" s="86"/>
      <c r="AB47" s="84">
        <f>+Z47+T47+N47+H47</f>
        <v>0</v>
      </c>
      <c r="AC47" s="96">
        <v>0</v>
      </c>
      <c r="AD47" s="96">
        <v>0</v>
      </c>
      <c r="AE47" s="96">
        <v>0</v>
      </c>
      <c r="AF47" s="96">
        <v>0</v>
      </c>
      <c r="AG47" s="96">
        <v>0</v>
      </c>
      <c r="AH47" s="96">
        <v>0</v>
      </c>
      <c r="AI47" s="84"/>
      <c r="AJ47" s="84">
        <f>SUM(AC47:AH47)</f>
        <v>0</v>
      </c>
    </row>
    <row r="48" spans="2:36" x14ac:dyDescent="0.25">
      <c r="B48" s="95" t="s">
        <v>155</v>
      </c>
      <c r="C48" s="91">
        <f>+C45-C47</f>
        <v>0</v>
      </c>
      <c r="D48" s="91">
        <f>+D45-D47</f>
        <v>0</v>
      </c>
      <c r="E48" s="91">
        <f>+E45-E47</f>
        <v>0</v>
      </c>
      <c r="F48" s="91">
        <f>+F45-F47</f>
        <v>0</v>
      </c>
      <c r="G48" s="91">
        <f>+G45-G47</f>
        <v>0</v>
      </c>
      <c r="H48" s="92">
        <f>SUM(D48:G48)</f>
        <v>0</v>
      </c>
      <c r="I48" s="93"/>
      <c r="J48" s="91">
        <f>+J45-J47</f>
        <v>0</v>
      </c>
      <c r="K48" s="91">
        <f>+K45-K47</f>
        <v>0</v>
      </c>
      <c r="L48" s="91">
        <f>+L45-L47</f>
        <v>0</v>
      </c>
      <c r="M48" s="91">
        <f>+M45-M47</f>
        <v>0</v>
      </c>
      <c r="N48" s="92">
        <f>SUM(J48:M48)</f>
        <v>0</v>
      </c>
      <c r="O48" s="93"/>
      <c r="P48" s="91">
        <f>+P45-P47</f>
        <v>0</v>
      </c>
      <c r="Q48" s="91">
        <f>+Q45-Q47</f>
        <v>0</v>
      </c>
      <c r="R48" s="91">
        <f>+R45-R47</f>
        <v>0</v>
      </c>
      <c r="S48" s="91">
        <f>+S45-S47</f>
        <v>0</v>
      </c>
      <c r="T48" s="94">
        <f>SUM(P48:S48)</f>
        <v>0</v>
      </c>
      <c r="U48" s="93"/>
      <c r="V48" s="91">
        <f>+V45-V47</f>
        <v>0</v>
      </c>
      <c r="W48" s="91">
        <f>+W45-W47</f>
        <v>0</v>
      </c>
      <c r="X48" s="91">
        <f>+X45-X47</f>
        <v>0</v>
      </c>
      <c r="Y48" s="91">
        <f>+Y45-Y47</f>
        <v>0</v>
      </c>
      <c r="Z48" s="92">
        <f>SUM(V48:Y48)</f>
        <v>0</v>
      </c>
      <c r="AA48" s="92"/>
      <c r="AB48" s="90">
        <f>+Z48+T48+N48+H48</f>
        <v>0</v>
      </c>
      <c r="AC48" s="91">
        <f t="shared" ref="AC48:AH48" si="18">+AC45-AC47</f>
        <v>0</v>
      </c>
      <c r="AD48" s="91">
        <f t="shared" si="18"/>
        <v>0</v>
      </c>
      <c r="AE48" s="91">
        <f t="shared" si="18"/>
        <v>0</v>
      </c>
      <c r="AF48" s="91">
        <f t="shared" si="18"/>
        <v>0</v>
      </c>
      <c r="AG48" s="91">
        <f t="shared" si="18"/>
        <v>0</v>
      </c>
      <c r="AH48" s="91">
        <f t="shared" si="18"/>
        <v>0</v>
      </c>
      <c r="AI48" s="90"/>
      <c r="AJ48" s="90">
        <f>SUM(AC48:AH48)</f>
        <v>0</v>
      </c>
    </row>
    <row r="49" spans="2:36" x14ac:dyDescent="0.25">
      <c r="B49" s="89"/>
      <c r="C49" s="88"/>
      <c r="D49" s="87"/>
      <c r="E49" s="85"/>
      <c r="F49" s="85"/>
      <c r="G49" s="85"/>
      <c r="H49" s="86"/>
      <c r="I49" s="86"/>
      <c r="J49" s="85"/>
      <c r="K49" s="85"/>
      <c r="L49" s="85"/>
      <c r="M49" s="85"/>
      <c r="N49" s="86"/>
      <c r="O49" s="86"/>
      <c r="P49" s="85"/>
      <c r="Q49" s="85"/>
      <c r="R49" s="85"/>
      <c r="S49" s="85"/>
      <c r="T49" s="85"/>
      <c r="U49" s="86"/>
      <c r="V49" s="85"/>
      <c r="W49" s="85"/>
      <c r="X49" s="85"/>
      <c r="Y49" s="85"/>
      <c r="Z49" s="86"/>
      <c r="AA49" s="86"/>
      <c r="AB49" s="84"/>
      <c r="AC49" s="85"/>
      <c r="AD49" s="85"/>
      <c r="AE49" s="85"/>
      <c r="AF49" s="85"/>
      <c r="AG49" s="85"/>
      <c r="AH49" s="85"/>
      <c r="AI49" s="84"/>
      <c r="AJ49" s="84"/>
    </row>
    <row r="50" spans="2:36" x14ac:dyDescent="0.25">
      <c r="C50" s="84"/>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4"/>
      <c r="AJ50" s="84"/>
    </row>
    <row r="51" spans="2:36" x14ac:dyDescent="0.25">
      <c r="C51" s="84"/>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4"/>
      <c r="AJ51" s="84"/>
    </row>
    <row r="52" spans="2:36" x14ac:dyDescent="0.25">
      <c r="D52" s="82"/>
      <c r="E52" s="83"/>
      <c r="F52" s="83"/>
      <c r="G52" s="83"/>
      <c r="H52" s="83"/>
      <c r="I52" s="83"/>
      <c r="J52" s="83"/>
      <c r="K52" s="83"/>
      <c r="L52" s="83"/>
      <c r="M52" s="83"/>
      <c r="N52" s="83"/>
      <c r="O52" s="83"/>
      <c r="P52" s="83"/>
      <c r="Q52" s="83"/>
      <c r="R52" s="83"/>
      <c r="S52" s="83"/>
      <c r="T52" s="83"/>
      <c r="U52" s="83"/>
      <c r="V52" s="83"/>
      <c r="W52" s="83"/>
      <c r="X52" s="83"/>
      <c r="Y52" s="83"/>
      <c r="Z52" s="82"/>
      <c r="AA52" s="82"/>
      <c r="AB52" s="82"/>
      <c r="AC52" s="82"/>
      <c r="AD52" s="82"/>
      <c r="AE52" s="82"/>
      <c r="AF52" s="82"/>
      <c r="AG52" s="82"/>
      <c r="AH52" s="82"/>
    </row>
    <row r="53" spans="2:36" x14ac:dyDescent="0.25">
      <c r="D53" s="82"/>
      <c r="E53" s="83"/>
      <c r="F53" s="83"/>
      <c r="G53" s="83"/>
      <c r="H53" s="83"/>
      <c r="I53" s="83"/>
      <c r="J53" s="83"/>
      <c r="K53" s="83"/>
      <c r="L53" s="83"/>
      <c r="M53" s="83"/>
      <c r="N53" s="83"/>
      <c r="O53" s="83"/>
      <c r="P53" s="83"/>
      <c r="Q53" s="83"/>
      <c r="R53" s="83"/>
      <c r="S53" s="83"/>
      <c r="T53" s="83"/>
      <c r="U53" s="83"/>
      <c r="V53" s="83"/>
      <c r="W53" s="83"/>
      <c r="X53" s="83"/>
      <c r="Y53" s="83"/>
      <c r="Z53" s="82"/>
      <c r="AA53" s="82"/>
      <c r="AB53" s="82"/>
      <c r="AC53" s="82"/>
      <c r="AD53" s="82"/>
      <c r="AE53" s="82"/>
      <c r="AF53" s="82"/>
      <c r="AG53" s="82"/>
      <c r="AH53" s="82"/>
    </row>
    <row r="54" spans="2:36" x14ac:dyDescent="0.25">
      <c r="D54" s="82"/>
      <c r="E54" s="83"/>
      <c r="F54" s="83"/>
      <c r="G54" s="83"/>
      <c r="H54" s="83"/>
      <c r="I54" s="83"/>
      <c r="J54" s="83"/>
      <c r="K54" s="83"/>
      <c r="L54" s="83"/>
      <c r="M54" s="83"/>
      <c r="N54" s="83"/>
      <c r="O54" s="83"/>
      <c r="P54" s="83"/>
      <c r="Q54" s="83"/>
      <c r="R54" s="83"/>
      <c r="S54" s="83"/>
      <c r="T54" s="83"/>
      <c r="U54" s="83"/>
      <c r="V54" s="83"/>
      <c r="W54" s="83"/>
      <c r="X54" s="83"/>
      <c r="Y54" s="83"/>
      <c r="Z54" s="82"/>
      <c r="AA54" s="82"/>
      <c r="AB54" s="82"/>
      <c r="AC54" s="82"/>
      <c r="AD54" s="82"/>
      <c r="AE54" s="82"/>
      <c r="AF54" s="82"/>
      <c r="AG54" s="82"/>
      <c r="AH54" s="82"/>
    </row>
    <row r="55" spans="2:36" x14ac:dyDescent="0.25">
      <c r="G55" s="81"/>
      <c r="H55" s="81"/>
      <c r="I55" s="81"/>
      <c r="J55" s="81"/>
      <c r="K55" s="81"/>
      <c r="L55" s="81"/>
      <c r="M55" s="81"/>
      <c r="N55" s="81"/>
      <c r="O55" s="81"/>
      <c r="P55" s="81"/>
    </row>
    <row r="56" spans="2:36" x14ac:dyDescent="0.25">
      <c r="G56" s="81"/>
      <c r="H56" s="81"/>
      <c r="I56" s="81"/>
      <c r="J56" s="81"/>
      <c r="K56" s="81"/>
      <c r="L56" s="81"/>
      <c r="M56" s="81"/>
      <c r="N56" s="81"/>
      <c r="O56" s="81"/>
      <c r="P56" s="81"/>
    </row>
  </sheetData>
  <mergeCells count="6">
    <mergeCell ref="D2:AB2"/>
    <mergeCell ref="AC2:AJ2"/>
    <mergeCell ref="D4:H4"/>
    <mergeCell ref="J4:N4"/>
    <mergeCell ref="P4:T4"/>
    <mergeCell ref="V4:Z4"/>
  </mergeCells>
  <pageMargins left="0.70866141732283472" right="0.70866141732283472" top="0.74803149606299213" bottom="0.74803149606299213" header="0.31496062992125984" footer="0.31496062992125984"/>
  <pageSetup paperSize="9" scale="35" fitToHeight="0" orientation="landscape" r:id="rId1"/>
  <headerFooter>
    <oddFooter>&amp;LFinancieel model innovatiekrediet&amp;CWinst- en verliesrekening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6A246-5AEA-4AEF-B72F-C9DB21F68D20}">
  <sheetPr>
    <pageSetUpPr fitToPage="1"/>
  </sheetPr>
  <dimension ref="B1:M84"/>
  <sheetViews>
    <sheetView showGridLines="0" zoomScale="90" zoomScaleNormal="90" workbookViewId="0">
      <pane xSplit="2" ySplit="4" topLeftCell="C5" activePane="bottomRight" state="frozen"/>
      <selection activeCell="G31" sqref="G31"/>
      <selection pane="topRight" activeCell="G31" sqref="G31"/>
      <selection pane="bottomLeft" activeCell="G31" sqref="G31"/>
      <selection pane="bottomRight" activeCell="G31" sqref="G31"/>
    </sheetView>
  </sheetViews>
  <sheetFormatPr defaultColWidth="12.7109375" defaultRowHeight="15" x14ac:dyDescent="0.25"/>
  <cols>
    <col min="1" max="1" width="4.7109375" style="114" customWidth="1"/>
    <col min="2" max="2" width="70.42578125" style="114" customWidth="1"/>
    <col min="3" max="16384" width="12.7109375" style="114"/>
  </cols>
  <sheetData>
    <row r="1" spans="2:13" ht="15" customHeight="1" x14ac:dyDescent="0.25"/>
    <row r="2" spans="2:13" ht="15.75" x14ac:dyDescent="0.25">
      <c r="B2" s="136" t="s">
        <v>281</v>
      </c>
      <c r="C2" s="135"/>
      <c r="D2" s="658" t="s">
        <v>220</v>
      </c>
      <c r="E2" s="659"/>
      <c r="F2" s="659"/>
      <c r="G2" s="660"/>
      <c r="H2" s="657" t="s">
        <v>280</v>
      </c>
      <c r="I2" s="657"/>
      <c r="J2" s="657"/>
      <c r="K2" s="657"/>
      <c r="L2" s="657"/>
      <c r="M2" s="657"/>
    </row>
    <row r="3" spans="2:13" s="108" customFormat="1" x14ac:dyDescent="0.25">
      <c r="B3" s="79" t="s">
        <v>218</v>
      </c>
    </row>
    <row r="4" spans="2:13" x14ac:dyDescent="0.25">
      <c r="C4" s="117" t="s">
        <v>217</v>
      </c>
      <c r="D4" s="117" t="s">
        <v>279</v>
      </c>
      <c r="E4" s="117" t="s">
        <v>215</v>
      </c>
      <c r="F4" s="117" t="s">
        <v>214</v>
      </c>
      <c r="G4" s="117" t="s">
        <v>213</v>
      </c>
      <c r="H4" s="117" t="s">
        <v>195</v>
      </c>
      <c r="I4" s="117" t="s">
        <v>194</v>
      </c>
      <c r="J4" s="117" t="s">
        <v>193</v>
      </c>
      <c r="K4" s="117" t="s">
        <v>192</v>
      </c>
      <c r="L4" s="117" t="s">
        <v>191</v>
      </c>
      <c r="M4" s="117" t="s">
        <v>190</v>
      </c>
    </row>
    <row r="5" spans="2:13" x14ac:dyDescent="0.25">
      <c r="B5" s="116"/>
      <c r="C5" s="126"/>
      <c r="D5" s="126"/>
      <c r="E5" s="126"/>
      <c r="F5" s="126"/>
      <c r="G5" s="126"/>
      <c r="H5" s="126"/>
      <c r="I5" s="126"/>
      <c r="J5" s="126"/>
      <c r="K5" s="126"/>
      <c r="L5" s="126"/>
      <c r="M5" s="126"/>
    </row>
    <row r="6" spans="2:13" x14ac:dyDescent="0.25">
      <c r="B6" s="133" t="s">
        <v>278</v>
      </c>
      <c r="C6" s="134"/>
      <c r="D6" s="134"/>
      <c r="E6" s="134"/>
      <c r="F6" s="134"/>
      <c r="G6" s="134"/>
      <c r="H6" s="134"/>
      <c r="I6" s="134"/>
      <c r="J6" s="134"/>
      <c r="K6" s="134"/>
      <c r="L6" s="134"/>
      <c r="M6" s="134"/>
    </row>
    <row r="7" spans="2:13" x14ac:dyDescent="0.25">
      <c r="B7" s="114" t="s">
        <v>277</v>
      </c>
      <c r="C7" s="127">
        <v>0</v>
      </c>
      <c r="D7" s="127">
        <v>0</v>
      </c>
      <c r="E7" s="127">
        <v>0</v>
      </c>
      <c r="F7" s="127">
        <v>0</v>
      </c>
      <c r="G7" s="127">
        <v>0</v>
      </c>
      <c r="H7" s="127">
        <v>0</v>
      </c>
      <c r="I7" s="127">
        <v>0</v>
      </c>
      <c r="J7" s="127">
        <v>0</v>
      </c>
      <c r="K7" s="127">
        <v>0</v>
      </c>
      <c r="L7" s="127">
        <v>0</v>
      </c>
      <c r="M7" s="127">
        <v>0</v>
      </c>
    </row>
    <row r="8" spans="2:13" x14ac:dyDescent="0.25">
      <c r="B8" s="114" t="s">
        <v>276</v>
      </c>
      <c r="C8" s="127">
        <v>0</v>
      </c>
      <c r="D8" s="127">
        <v>0</v>
      </c>
      <c r="E8" s="127">
        <v>0</v>
      </c>
      <c r="F8" s="127">
        <v>0</v>
      </c>
      <c r="G8" s="127">
        <v>0</v>
      </c>
      <c r="H8" s="127">
        <v>0</v>
      </c>
      <c r="I8" s="127">
        <v>0</v>
      </c>
      <c r="J8" s="127">
        <v>0</v>
      </c>
      <c r="K8" s="127">
        <v>0</v>
      </c>
      <c r="L8" s="127">
        <v>0</v>
      </c>
      <c r="M8" s="127">
        <v>0</v>
      </c>
    </row>
    <row r="9" spans="2:13" x14ac:dyDescent="0.25">
      <c r="B9" s="116" t="s">
        <v>275</v>
      </c>
      <c r="C9" s="118">
        <f t="shared" ref="C9:M9" si="0">SUM(C7:C8)</f>
        <v>0</v>
      </c>
      <c r="D9" s="118">
        <f t="shared" si="0"/>
        <v>0</v>
      </c>
      <c r="E9" s="118">
        <f t="shared" si="0"/>
        <v>0</v>
      </c>
      <c r="F9" s="118">
        <f t="shared" si="0"/>
        <v>0</v>
      </c>
      <c r="G9" s="118">
        <f t="shared" si="0"/>
        <v>0</v>
      </c>
      <c r="H9" s="118">
        <f t="shared" si="0"/>
        <v>0</v>
      </c>
      <c r="I9" s="118">
        <f t="shared" si="0"/>
        <v>0</v>
      </c>
      <c r="J9" s="118">
        <f t="shared" si="0"/>
        <v>0</v>
      </c>
      <c r="K9" s="118">
        <f t="shared" si="0"/>
        <v>0</v>
      </c>
      <c r="L9" s="118">
        <f t="shared" si="0"/>
        <v>0</v>
      </c>
      <c r="M9" s="118">
        <f t="shared" si="0"/>
        <v>0</v>
      </c>
    </row>
    <row r="10" spans="2:13" x14ac:dyDescent="0.25">
      <c r="B10" s="116"/>
      <c r="C10" s="126"/>
      <c r="D10" s="126"/>
      <c r="E10" s="126"/>
      <c r="F10" s="126"/>
      <c r="G10" s="126"/>
      <c r="H10" s="126"/>
      <c r="I10" s="126"/>
      <c r="J10" s="126"/>
      <c r="K10" s="126"/>
      <c r="L10" s="126"/>
      <c r="M10" s="126"/>
    </row>
    <row r="11" spans="2:13" x14ac:dyDescent="0.25">
      <c r="B11" s="133" t="s">
        <v>274</v>
      </c>
      <c r="C11" s="126"/>
      <c r="D11" s="126"/>
      <c r="E11" s="126"/>
      <c r="F11" s="126"/>
      <c r="G11" s="126"/>
      <c r="H11" s="126"/>
      <c r="I11" s="126"/>
      <c r="J11" s="126"/>
      <c r="K11" s="126"/>
      <c r="L11" s="126"/>
      <c r="M11" s="126"/>
    </row>
    <row r="12" spans="2:13" x14ac:dyDescent="0.25">
      <c r="B12" s="114" t="s">
        <v>273</v>
      </c>
      <c r="C12" s="127">
        <v>0</v>
      </c>
      <c r="D12" s="127">
        <v>0</v>
      </c>
      <c r="E12" s="127">
        <v>0</v>
      </c>
      <c r="F12" s="127">
        <v>0</v>
      </c>
      <c r="G12" s="127">
        <v>0</v>
      </c>
      <c r="H12" s="127">
        <v>0</v>
      </c>
      <c r="I12" s="127">
        <v>0</v>
      </c>
      <c r="J12" s="127">
        <v>0</v>
      </c>
      <c r="K12" s="127">
        <v>0</v>
      </c>
      <c r="L12" s="127">
        <v>0</v>
      </c>
      <c r="M12" s="127">
        <v>0</v>
      </c>
    </row>
    <row r="13" spans="2:13" x14ac:dyDescent="0.25">
      <c r="B13" s="114" t="s">
        <v>272</v>
      </c>
      <c r="C13" s="127">
        <v>0</v>
      </c>
      <c r="D13" s="127">
        <v>0</v>
      </c>
      <c r="E13" s="127">
        <v>0</v>
      </c>
      <c r="F13" s="127">
        <v>0</v>
      </c>
      <c r="G13" s="127">
        <v>0</v>
      </c>
      <c r="H13" s="127">
        <v>0</v>
      </c>
      <c r="I13" s="127">
        <v>0</v>
      </c>
      <c r="J13" s="127">
        <v>0</v>
      </c>
      <c r="K13" s="127">
        <v>0</v>
      </c>
      <c r="L13" s="127">
        <v>0</v>
      </c>
      <c r="M13" s="127">
        <v>0</v>
      </c>
    </row>
    <row r="14" spans="2:13" x14ac:dyDescent="0.25">
      <c r="B14" s="116" t="s">
        <v>271</v>
      </c>
      <c r="C14" s="118">
        <f t="shared" ref="C14:M14" si="1">SUM(C12:C13)</f>
        <v>0</v>
      </c>
      <c r="D14" s="118">
        <f t="shared" si="1"/>
        <v>0</v>
      </c>
      <c r="E14" s="118">
        <f t="shared" si="1"/>
        <v>0</v>
      </c>
      <c r="F14" s="118">
        <f t="shared" si="1"/>
        <v>0</v>
      </c>
      <c r="G14" s="118">
        <f t="shared" si="1"/>
        <v>0</v>
      </c>
      <c r="H14" s="118">
        <f t="shared" si="1"/>
        <v>0</v>
      </c>
      <c r="I14" s="118">
        <f t="shared" si="1"/>
        <v>0</v>
      </c>
      <c r="J14" s="118">
        <f t="shared" si="1"/>
        <v>0</v>
      </c>
      <c r="K14" s="118">
        <f t="shared" si="1"/>
        <v>0</v>
      </c>
      <c r="L14" s="118">
        <f t="shared" si="1"/>
        <v>0</v>
      </c>
      <c r="M14" s="118">
        <f t="shared" si="1"/>
        <v>0</v>
      </c>
    </row>
    <row r="15" spans="2:13" x14ac:dyDescent="0.25">
      <c r="B15" s="116"/>
      <c r="C15" s="126"/>
      <c r="D15" s="126"/>
      <c r="E15" s="126"/>
      <c r="F15" s="126"/>
      <c r="G15" s="126"/>
      <c r="H15" s="126"/>
      <c r="I15" s="126"/>
      <c r="J15" s="126"/>
      <c r="K15" s="126"/>
      <c r="L15" s="126"/>
      <c r="M15" s="126"/>
    </row>
    <row r="16" spans="2:13" x14ac:dyDescent="0.25">
      <c r="B16" s="133" t="s">
        <v>270</v>
      </c>
      <c r="C16" s="126"/>
      <c r="D16" s="126"/>
      <c r="E16" s="126"/>
      <c r="F16" s="126"/>
      <c r="G16" s="126"/>
      <c r="H16" s="126"/>
      <c r="I16" s="126"/>
      <c r="J16" s="126"/>
      <c r="K16" s="126"/>
      <c r="L16" s="126"/>
      <c r="M16" s="126"/>
    </row>
    <row r="17" spans="2:13" x14ac:dyDescent="0.25">
      <c r="B17" s="114" t="s">
        <v>269</v>
      </c>
      <c r="C17" s="127">
        <v>0</v>
      </c>
      <c r="D17" s="127">
        <v>0</v>
      </c>
      <c r="E17" s="127">
        <v>0</v>
      </c>
      <c r="F17" s="127">
        <v>0</v>
      </c>
      <c r="G17" s="127">
        <v>0</v>
      </c>
      <c r="H17" s="127">
        <v>0</v>
      </c>
      <c r="I17" s="127">
        <v>0</v>
      </c>
      <c r="J17" s="127">
        <v>0</v>
      </c>
      <c r="K17" s="127">
        <v>0</v>
      </c>
      <c r="L17" s="127">
        <v>0</v>
      </c>
      <c r="M17" s="127">
        <v>0</v>
      </c>
    </row>
    <row r="18" spans="2:13" x14ac:dyDescent="0.25">
      <c r="B18" s="114" t="s">
        <v>268</v>
      </c>
      <c r="C18" s="127">
        <v>0</v>
      </c>
      <c r="D18" s="127">
        <v>0</v>
      </c>
      <c r="E18" s="127">
        <v>0</v>
      </c>
      <c r="F18" s="127">
        <v>0</v>
      </c>
      <c r="G18" s="127">
        <v>0</v>
      </c>
      <c r="H18" s="127">
        <v>0</v>
      </c>
      <c r="I18" s="127">
        <v>0</v>
      </c>
      <c r="J18" s="127">
        <v>0</v>
      </c>
      <c r="K18" s="127">
        <v>0</v>
      </c>
      <c r="L18" s="127">
        <v>0</v>
      </c>
      <c r="M18" s="127">
        <v>0</v>
      </c>
    </row>
    <row r="19" spans="2:13" x14ac:dyDescent="0.25">
      <c r="B19" s="116" t="s">
        <v>267</v>
      </c>
      <c r="C19" s="132">
        <f t="shared" ref="C19:M19" si="2">SUM(C17:C18)</f>
        <v>0</v>
      </c>
      <c r="D19" s="132">
        <f t="shared" si="2"/>
        <v>0</v>
      </c>
      <c r="E19" s="132">
        <f t="shared" si="2"/>
        <v>0</v>
      </c>
      <c r="F19" s="132">
        <f t="shared" si="2"/>
        <v>0</v>
      </c>
      <c r="G19" s="132">
        <f t="shared" si="2"/>
        <v>0</v>
      </c>
      <c r="H19" s="132">
        <f t="shared" si="2"/>
        <v>0</v>
      </c>
      <c r="I19" s="132">
        <f t="shared" si="2"/>
        <v>0</v>
      </c>
      <c r="J19" s="132">
        <f t="shared" si="2"/>
        <v>0</v>
      </c>
      <c r="K19" s="132">
        <f t="shared" si="2"/>
        <v>0</v>
      </c>
      <c r="L19" s="132">
        <f t="shared" si="2"/>
        <v>0</v>
      </c>
      <c r="M19" s="132">
        <f t="shared" si="2"/>
        <v>0</v>
      </c>
    </row>
    <row r="20" spans="2:13" x14ac:dyDescent="0.25">
      <c r="C20" s="126"/>
      <c r="D20" s="126"/>
      <c r="E20" s="126"/>
      <c r="F20" s="126"/>
      <c r="G20" s="126"/>
      <c r="H20" s="126"/>
      <c r="I20" s="126"/>
      <c r="J20" s="126"/>
      <c r="K20" s="126"/>
      <c r="L20" s="126"/>
      <c r="M20" s="126"/>
    </row>
    <row r="21" spans="2:13" x14ac:dyDescent="0.25">
      <c r="B21" s="116" t="s">
        <v>266</v>
      </c>
      <c r="C21" s="118">
        <f t="shared" ref="C21:M21" si="3">+C19+C14+C9</f>
        <v>0</v>
      </c>
      <c r="D21" s="118">
        <f t="shared" si="3"/>
        <v>0</v>
      </c>
      <c r="E21" s="118">
        <f t="shared" si="3"/>
        <v>0</v>
      </c>
      <c r="F21" s="118">
        <f t="shared" si="3"/>
        <v>0</v>
      </c>
      <c r="G21" s="118">
        <f t="shared" si="3"/>
        <v>0</v>
      </c>
      <c r="H21" s="118">
        <f t="shared" si="3"/>
        <v>0</v>
      </c>
      <c r="I21" s="118">
        <f t="shared" si="3"/>
        <v>0</v>
      </c>
      <c r="J21" s="118">
        <f t="shared" si="3"/>
        <v>0</v>
      </c>
      <c r="K21" s="118">
        <f t="shared" si="3"/>
        <v>0</v>
      </c>
      <c r="L21" s="118">
        <f t="shared" si="3"/>
        <v>0</v>
      </c>
      <c r="M21" s="118">
        <f t="shared" si="3"/>
        <v>0</v>
      </c>
    </row>
    <row r="22" spans="2:13" x14ac:dyDescent="0.25">
      <c r="C22" s="126"/>
      <c r="D22" s="126"/>
      <c r="E22" s="126"/>
      <c r="F22" s="126"/>
      <c r="G22" s="126"/>
      <c r="H22" s="126"/>
      <c r="I22" s="126"/>
      <c r="J22" s="126"/>
      <c r="K22" s="126"/>
      <c r="L22" s="126"/>
      <c r="M22" s="126"/>
    </row>
    <row r="23" spans="2:13" x14ac:dyDescent="0.25">
      <c r="B23" s="128" t="s">
        <v>233</v>
      </c>
      <c r="C23" s="126"/>
      <c r="D23" s="126"/>
      <c r="E23" s="126"/>
      <c r="F23" s="126"/>
      <c r="G23" s="126"/>
      <c r="H23" s="126"/>
      <c r="I23" s="126"/>
      <c r="J23" s="126"/>
      <c r="K23" s="126"/>
      <c r="L23" s="126"/>
      <c r="M23" s="126"/>
    </row>
    <row r="24" spans="2:13" x14ac:dyDescent="0.25">
      <c r="B24" s="114" t="s">
        <v>265</v>
      </c>
      <c r="C24" s="127">
        <v>0</v>
      </c>
      <c r="D24" s="127">
        <v>0</v>
      </c>
      <c r="E24" s="127">
        <v>0</v>
      </c>
      <c r="F24" s="127">
        <v>0</v>
      </c>
      <c r="G24" s="127">
        <v>0</v>
      </c>
      <c r="H24" s="127">
        <v>0</v>
      </c>
      <c r="I24" s="127">
        <v>0</v>
      </c>
      <c r="J24" s="127">
        <v>0</v>
      </c>
      <c r="K24" s="127">
        <v>0</v>
      </c>
      <c r="L24" s="127">
        <v>0</v>
      </c>
      <c r="M24" s="127">
        <v>0</v>
      </c>
    </row>
    <row r="25" spans="2:13" x14ac:dyDescent="0.25">
      <c r="B25" s="116" t="s">
        <v>264</v>
      </c>
      <c r="C25" s="118">
        <f t="shared" ref="C25:M25" si="4">SUM(C24:C24)</f>
        <v>0</v>
      </c>
      <c r="D25" s="118">
        <f t="shared" si="4"/>
        <v>0</v>
      </c>
      <c r="E25" s="118">
        <f t="shared" si="4"/>
        <v>0</v>
      </c>
      <c r="F25" s="118">
        <f t="shared" si="4"/>
        <v>0</v>
      </c>
      <c r="G25" s="118">
        <f t="shared" si="4"/>
        <v>0</v>
      </c>
      <c r="H25" s="118">
        <f t="shared" si="4"/>
        <v>0</v>
      </c>
      <c r="I25" s="118">
        <f t="shared" si="4"/>
        <v>0</v>
      </c>
      <c r="J25" s="118">
        <f t="shared" si="4"/>
        <v>0</v>
      </c>
      <c r="K25" s="118">
        <f t="shared" si="4"/>
        <v>0</v>
      </c>
      <c r="L25" s="118">
        <f t="shared" si="4"/>
        <v>0</v>
      </c>
      <c r="M25" s="118">
        <f t="shared" si="4"/>
        <v>0</v>
      </c>
    </row>
    <row r="26" spans="2:13" x14ac:dyDescent="0.25">
      <c r="C26" s="126"/>
      <c r="D26" s="126"/>
      <c r="E26" s="126"/>
      <c r="F26" s="126"/>
      <c r="G26" s="126"/>
      <c r="H26" s="126"/>
      <c r="I26" s="126"/>
      <c r="J26" s="126"/>
      <c r="K26" s="126"/>
      <c r="L26" s="126"/>
      <c r="M26" s="126"/>
    </row>
    <row r="27" spans="2:13" x14ac:dyDescent="0.25">
      <c r="B27" s="128" t="s">
        <v>263</v>
      </c>
      <c r="C27" s="126"/>
      <c r="D27" s="126"/>
      <c r="E27" s="126"/>
      <c r="F27" s="126"/>
      <c r="G27" s="126"/>
      <c r="H27" s="126"/>
      <c r="I27" s="126"/>
      <c r="J27" s="126"/>
      <c r="K27" s="126"/>
      <c r="L27" s="126"/>
      <c r="M27" s="126"/>
    </row>
    <row r="28" spans="2:13" x14ac:dyDescent="0.25">
      <c r="B28" s="114" t="s">
        <v>262</v>
      </c>
      <c r="C28" s="127">
        <v>0</v>
      </c>
      <c r="D28" s="127">
        <v>0</v>
      </c>
      <c r="E28" s="127">
        <v>0</v>
      </c>
      <c r="F28" s="127">
        <v>0</v>
      </c>
      <c r="G28" s="127">
        <v>0</v>
      </c>
      <c r="H28" s="127">
        <v>0</v>
      </c>
      <c r="I28" s="127">
        <v>0</v>
      </c>
      <c r="J28" s="127">
        <v>0</v>
      </c>
      <c r="K28" s="127">
        <v>0</v>
      </c>
      <c r="L28" s="127">
        <v>0</v>
      </c>
      <c r="M28" s="127">
        <v>0</v>
      </c>
    </row>
    <row r="29" spans="2:13" x14ac:dyDescent="0.25">
      <c r="B29" s="114" t="s">
        <v>231</v>
      </c>
      <c r="C29" s="127">
        <v>0</v>
      </c>
      <c r="D29" s="127">
        <v>0</v>
      </c>
      <c r="E29" s="127">
        <v>0</v>
      </c>
      <c r="F29" s="127">
        <v>0</v>
      </c>
      <c r="G29" s="127">
        <v>0</v>
      </c>
      <c r="H29" s="127">
        <v>0</v>
      </c>
      <c r="I29" s="127">
        <v>0</v>
      </c>
      <c r="J29" s="127">
        <v>0</v>
      </c>
      <c r="K29" s="127">
        <v>0</v>
      </c>
      <c r="L29" s="127">
        <v>0</v>
      </c>
      <c r="M29" s="127">
        <v>0</v>
      </c>
    </row>
    <row r="30" spans="2:13" x14ac:dyDescent="0.25">
      <c r="B30" s="114" t="s">
        <v>261</v>
      </c>
      <c r="C30" s="127">
        <v>0</v>
      </c>
      <c r="D30" s="127">
        <v>0</v>
      </c>
      <c r="E30" s="127">
        <v>0</v>
      </c>
      <c r="F30" s="127">
        <v>0</v>
      </c>
      <c r="G30" s="127">
        <v>0</v>
      </c>
      <c r="H30" s="127">
        <v>0</v>
      </c>
      <c r="I30" s="127">
        <v>0</v>
      </c>
      <c r="J30" s="127">
        <v>0</v>
      </c>
      <c r="K30" s="127">
        <v>0</v>
      </c>
      <c r="L30" s="127">
        <v>0</v>
      </c>
      <c r="M30" s="127">
        <v>0</v>
      </c>
    </row>
    <row r="31" spans="2:13" x14ac:dyDescent="0.25">
      <c r="B31" s="116" t="s">
        <v>260</v>
      </c>
      <c r="C31" s="118">
        <f t="shared" ref="C31:M31" si="5">SUM(C28:C30)</f>
        <v>0</v>
      </c>
      <c r="D31" s="118">
        <f t="shared" si="5"/>
        <v>0</v>
      </c>
      <c r="E31" s="118">
        <f t="shared" si="5"/>
        <v>0</v>
      </c>
      <c r="F31" s="118">
        <f t="shared" si="5"/>
        <v>0</v>
      </c>
      <c r="G31" s="118">
        <f t="shared" si="5"/>
        <v>0</v>
      </c>
      <c r="H31" s="118">
        <f t="shared" si="5"/>
        <v>0</v>
      </c>
      <c r="I31" s="118">
        <f t="shared" si="5"/>
        <v>0</v>
      </c>
      <c r="J31" s="118">
        <f t="shared" si="5"/>
        <v>0</v>
      </c>
      <c r="K31" s="118">
        <f t="shared" si="5"/>
        <v>0</v>
      </c>
      <c r="L31" s="118">
        <f t="shared" si="5"/>
        <v>0</v>
      </c>
      <c r="M31" s="118">
        <f t="shared" si="5"/>
        <v>0</v>
      </c>
    </row>
    <row r="32" spans="2:13" x14ac:dyDescent="0.25">
      <c r="C32" s="126"/>
      <c r="D32" s="126"/>
      <c r="E32" s="126"/>
      <c r="F32" s="126"/>
      <c r="G32" s="126"/>
      <c r="H32" s="126"/>
      <c r="I32" s="126"/>
      <c r="J32" s="126"/>
      <c r="K32" s="126"/>
      <c r="L32" s="126"/>
      <c r="M32" s="126"/>
    </row>
    <row r="33" spans="2:13" x14ac:dyDescent="0.25">
      <c r="B33" s="128" t="s">
        <v>259</v>
      </c>
      <c r="C33" s="126"/>
      <c r="D33" s="126"/>
      <c r="E33" s="126"/>
      <c r="F33" s="126"/>
      <c r="G33" s="126"/>
      <c r="H33" s="126"/>
      <c r="I33" s="126"/>
      <c r="J33" s="126"/>
      <c r="K33" s="126"/>
      <c r="L33" s="126"/>
      <c r="M33" s="126"/>
    </row>
    <row r="34" spans="2:13" x14ac:dyDescent="0.25">
      <c r="B34" s="114" t="s">
        <v>258</v>
      </c>
      <c r="C34" s="127">
        <v>0</v>
      </c>
      <c r="D34" s="127">
        <v>0</v>
      </c>
      <c r="E34" s="127">
        <v>0</v>
      </c>
      <c r="F34" s="127">
        <v>0</v>
      </c>
      <c r="G34" s="127">
        <v>0</v>
      </c>
      <c r="H34" s="127">
        <v>0</v>
      </c>
      <c r="I34" s="127">
        <v>0</v>
      </c>
      <c r="J34" s="127">
        <v>0</v>
      </c>
      <c r="K34" s="127">
        <v>0</v>
      </c>
      <c r="L34" s="127">
        <v>0</v>
      </c>
      <c r="M34" s="127">
        <v>0</v>
      </c>
    </row>
    <row r="35" spans="2:13" x14ac:dyDescent="0.25">
      <c r="B35" s="116" t="s">
        <v>257</v>
      </c>
      <c r="C35" s="118">
        <f t="shared" ref="C35:M35" si="6">SUM(C34:C34)</f>
        <v>0</v>
      </c>
      <c r="D35" s="118">
        <f t="shared" si="6"/>
        <v>0</v>
      </c>
      <c r="E35" s="118">
        <f t="shared" si="6"/>
        <v>0</v>
      </c>
      <c r="F35" s="118">
        <f t="shared" si="6"/>
        <v>0</v>
      </c>
      <c r="G35" s="118">
        <f t="shared" si="6"/>
        <v>0</v>
      </c>
      <c r="H35" s="118">
        <f t="shared" si="6"/>
        <v>0</v>
      </c>
      <c r="I35" s="118">
        <f t="shared" si="6"/>
        <v>0</v>
      </c>
      <c r="J35" s="118">
        <f t="shared" si="6"/>
        <v>0</v>
      </c>
      <c r="K35" s="118">
        <f t="shared" si="6"/>
        <v>0</v>
      </c>
      <c r="L35" s="118">
        <f t="shared" si="6"/>
        <v>0</v>
      </c>
      <c r="M35" s="118">
        <f t="shared" si="6"/>
        <v>0</v>
      </c>
    </row>
    <row r="36" spans="2:13" x14ac:dyDescent="0.25">
      <c r="B36" s="116"/>
      <c r="C36" s="126"/>
      <c r="D36" s="126"/>
      <c r="E36" s="126"/>
      <c r="F36" s="126"/>
      <c r="G36" s="126"/>
      <c r="H36" s="126"/>
      <c r="I36" s="126"/>
      <c r="J36" s="126"/>
      <c r="K36" s="126"/>
      <c r="L36" s="126"/>
      <c r="M36" s="126"/>
    </row>
    <row r="37" spans="2:13" x14ac:dyDescent="0.25">
      <c r="B37" s="116" t="s">
        <v>256</v>
      </c>
      <c r="C37" s="118">
        <f t="shared" ref="C37:M37" si="7">+C35+C31+C25</f>
        <v>0</v>
      </c>
      <c r="D37" s="118">
        <f t="shared" si="7"/>
        <v>0</v>
      </c>
      <c r="E37" s="118">
        <f t="shared" si="7"/>
        <v>0</v>
      </c>
      <c r="F37" s="118">
        <f t="shared" si="7"/>
        <v>0</v>
      </c>
      <c r="G37" s="118">
        <f t="shared" si="7"/>
        <v>0</v>
      </c>
      <c r="H37" s="118">
        <f t="shared" si="7"/>
        <v>0</v>
      </c>
      <c r="I37" s="118">
        <f t="shared" si="7"/>
        <v>0</v>
      </c>
      <c r="J37" s="118">
        <f t="shared" si="7"/>
        <v>0</v>
      </c>
      <c r="K37" s="118">
        <f t="shared" si="7"/>
        <v>0</v>
      </c>
      <c r="L37" s="118">
        <f t="shared" si="7"/>
        <v>0</v>
      </c>
      <c r="M37" s="118">
        <f t="shared" si="7"/>
        <v>0</v>
      </c>
    </row>
    <row r="38" spans="2:13" x14ac:dyDescent="0.25">
      <c r="C38" s="126"/>
      <c r="D38" s="126"/>
      <c r="E38" s="126"/>
      <c r="F38" s="126"/>
      <c r="G38" s="126"/>
      <c r="H38" s="126"/>
      <c r="I38" s="126"/>
      <c r="J38" s="126"/>
      <c r="K38" s="126"/>
      <c r="L38" s="126"/>
      <c r="M38" s="126"/>
    </row>
    <row r="39" spans="2:13" x14ac:dyDescent="0.25">
      <c r="B39" s="125" t="s">
        <v>255</v>
      </c>
      <c r="C39" s="124">
        <f t="shared" ref="C39:M39" si="8">+C37+C21</f>
        <v>0</v>
      </c>
      <c r="D39" s="124">
        <f t="shared" si="8"/>
        <v>0</v>
      </c>
      <c r="E39" s="124">
        <f t="shared" si="8"/>
        <v>0</v>
      </c>
      <c r="F39" s="124">
        <f t="shared" si="8"/>
        <v>0</v>
      </c>
      <c r="G39" s="124">
        <f t="shared" si="8"/>
        <v>0</v>
      </c>
      <c r="H39" s="124">
        <f t="shared" si="8"/>
        <v>0</v>
      </c>
      <c r="I39" s="124">
        <f t="shared" si="8"/>
        <v>0</v>
      </c>
      <c r="J39" s="124">
        <f t="shared" si="8"/>
        <v>0</v>
      </c>
      <c r="K39" s="124">
        <f t="shared" si="8"/>
        <v>0</v>
      </c>
      <c r="L39" s="124">
        <f t="shared" si="8"/>
        <v>0</v>
      </c>
      <c r="M39" s="124">
        <f t="shared" si="8"/>
        <v>0</v>
      </c>
    </row>
    <row r="40" spans="2:13" x14ac:dyDescent="0.25">
      <c r="C40" s="126"/>
      <c r="D40" s="126"/>
      <c r="E40" s="126"/>
      <c r="F40" s="126"/>
      <c r="G40" s="126"/>
      <c r="H40" s="126"/>
      <c r="I40" s="126"/>
      <c r="J40" s="126"/>
      <c r="K40" s="126"/>
      <c r="L40" s="126"/>
      <c r="M40" s="126"/>
    </row>
    <row r="41" spans="2:13" x14ac:dyDescent="0.25">
      <c r="B41" s="128" t="s">
        <v>254</v>
      </c>
      <c r="C41" s="126"/>
      <c r="D41" s="126"/>
      <c r="E41" s="126"/>
      <c r="F41" s="126"/>
      <c r="G41" s="126"/>
      <c r="H41" s="126"/>
      <c r="I41" s="126"/>
      <c r="J41" s="126"/>
      <c r="K41" s="126"/>
      <c r="L41" s="126"/>
      <c r="M41" s="126"/>
    </row>
    <row r="42" spans="2:13" x14ac:dyDescent="0.25">
      <c r="B42" s="114" t="s">
        <v>253</v>
      </c>
      <c r="C42" s="127">
        <v>0</v>
      </c>
      <c r="D42" s="127">
        <v>0</v>
      </c>
      <c r="E42" s="127">
        <v>0</v>
      </c>
      <c r="F42" s="127">
        <v>0</v>
      </c>
      <c r="G42" s="127">
        <v>0</v>
      </c>
      <c r="H42" s="127">
        <v>0</v>
      </c>
      <c r="I42" s="127">
        <v>0</v>
      </c>
      <c r="J42" s="127">
        <v>0</v>
      </c>
      <c r="K42" s="127">
        <v>0</v>
      </c>
      <c r="L42" s="127">
        <v>0</v>
      </c>
      <c r="M42" s="127">
        <v>0</v>
      </c>
    </row>
    <row r="43" spans="2:13" x14ac:dyDescent="0.25">
      <c r="B43" s="114" t="s">
        <v>252</v>
      </c>
      <c r="C43" s="127">
        <v>0</v>
      </c>
      <c r="D43" s="127">
        <v>0</v>
      </c>
      <c r="E43" s="127">
        <v>0</v>
      </c>
      <c r="F43" s="127">
        <v>0</v>
      </c>
      <c r="G43" s="127">
        <v>0</v>
      </c>
      <c r="H43" s="127">
        <v>0</v>
      </c>
      <c r="I43" s="127">
        <v>0</v>
      </c>
      <c r="J43" s="127">
        <v>0</v>
      </c>
      <c r="K43" s="127">
        <v>0</v>
      </c>
      <c r="L43" s="127">
        <v>0</v>
      </c>
      <c r="M43" s="127">
        <v>0</v>
      </c>
    </row>
    <row r="44" spans="2:13" x14ac:dyDescent="0.25">
      <c r="B44" s="116" t="s">
        <v>251</v>
      </c>
      <c r="C44" s="118">
        <f t="shared" ref="C44:M44" si="9">SUM(C42:C43)</f>
        <v>0</v>
      </c>
      <c r="D44" s="118">
        <f t="shared" si="9"/>
        <v>0</v>
      </c>
      <c r="E44" s="118">
        <f t="shared" si="9"/>
        <v>0</v>
      </c>
      <c r="F44" s="118">
        <f t="shared" si="9"/>
        <v>0</v>
      </c>
      <c r="G44" s="118">
        <f t="shared" si="9"/>
        <v>0</v>
      </c>
      <c r="H44" s="118">
        <f t="shared" si="9"/>
        <v>0</v>
      </c>
      <c r="I44" s="118">
        <f t="shared" si="9"/>
        <v>0</v>
      </c>
      <c r="J44" s="118">
        <f t="shared" si="9"/>
        <v>0</v>
      </c>
      <c r="K44" s="118">
        <f t="shared" si="9"/>
        <v>0</v>
      </c>
      <c r="L44" s="118">
        <f t="shared" si="9"/>
        <v>0</v>
      </c>
      <c r="M44" s="118">
        <f t="shared" si="9"/>
        <v>0</v>
      </c>
    </row>
    <row r="45" spans="2:13" x14ac:dyDescent="0.25">
      <c r="B45" s="116"/>
      <c r="C45" s="129"/>
      <c r="D45" s="129"/>
      <c r="E45" s="129"/>
      <c r="F45" s="129"/>
      <c r="G45" s="129"/>
      <c r="H45" s="129"/>
      <c r="I45" s="129"/>
      <c r="J45" s="129"/>
      <c r="K45" s="129"/>
      <c r="L45" s="129"/>
      <c r="M45" s="129"/>
    </row>
    <row r="46" spans="2:13" x14ac:dyDescent="0.25">
      <c r="B46" s="128" t="s">
        <v>250</v>
      </c>
      <c r="C46" s="126"/>
      <c r="D46" s="126"/>
      <c r="E46" s="126"/>
      <c r="F46" s="126"/>
      <c r="G46" s="126"/>
      <c r="H46" s="126"/>
      <c r="I46" s="126"/>
      <c r="J46" s="126"/>
      <c r="K46" s="126"/>
      <c r="L46" s="126"/>
      <c r="M46" s="126"/>
    </row>
    <row r="47" spans="2:13" x14ac:dyDescent="0.25">
      <c r="B47" s="114" t="s">
        <v>249</v>
      </c>
      <c r="C47" s="127">
        <v>0</v>
      </c>
      <c r="D47" s="127">
        <v>0</v>
      </c>
      <c r="E47" s="127">
        <v>0</v>
      </c>
      <c r="F47" s="127">
        <v>0</v>
      </c>
      <c r="G47" s="127">
        <v>0</v>
      </c>
      <c r="H47" s="127">
        <v>0</v>
      </c>
      <c r="I47" s="127">
        <v>0</v>
      </c>
      <c r="J47" s="127">
        <v>0</v>
      </c>
      <c r="K47" s="127">
        <v>0</v>
      </c>
      <c r="L47" s="127">
        <v>0</v>
      </c>
      <c r="M47" s="127">
        <v>0</v>
      </c>
    </row>
    <row r="48" spans="2:13" x14ac:dyDescent="0.25">
      <c r="B48" s="116" t="s">
        <v>248</v>
      </c>
      <c r="C48" s="118">
        <f t="shared" ref="C48:M48" si="10">+C47</f>
        <v>0</v>
      </c>
      <c r="D48" s="118">
        <f t="shared" si="10"/>
        <v>0</v>
      </c>
      <c r="E48" s="118">
        <f t="shared" si="10"/>
        <v>0</v>
      </c>
      <c r="F48" s="118">
        <f t="shared" si="10"/>
        <v>0</v>
      </c>
      <c r="G48" s="118">
        <f t="shared" si="10"/>
        <v>0</v>
      </c>
      <c r="H48" s="118">
        <f t="shared" si="10"/>
        <v>0</v>
      </c>
      <c r="I48" s="118">
        <f t="shared" si="10"/>
        <v>0</v>
      </c>
      <c r="J48" s="118">
        <f t="shared" si="10"/>
        <v>0</v>
      </c>
      <c r="K48" s="118">
        <f t="shared" si="10"/>
        <v>0</v>
      </c>
      <c r="L48" s="118">
        <f t="shared" si="10"/>
        <v>0</v>
      </c>
      <c r="M48" s="118">
        <f t="shared" si="10"/>
        <v>0</v>
      </c>
    </row>
    <row r="49" spans="2:13" x14ac:dyDescent="0.25">
      <c r="B49" s="116"/>
      <c r="C49" s="126"/>
      <c r="D49" s="126"/>
      <c r="E49" s="126"/>
      <c r="F49" s="126"/>
      <c r="G49" s="126"/>
      <c r="H49" s="126"/>
      <c r="I49" s="126"/>
      <c r="J49" s="126"/>
      <c r="K49" s="126"/>
      <c r="L49" s="126"/>
      <c r="M49" s="126"/>
    </row>
    <row r="50" spans="2:13" x14ac:dyDescent="0.25">
      <c r="B50" s="128" t="s">
        <v>247</v>
      </c>
      <c r="C50" s="126"/>
      <c r="D50" s="126"/>
      <c r="E50" s="126"/>
      <c r="F50" s="126"/>
      <c r="G50" s="126"/>
      <c r="H50" s="126"/>
      <c r="I50" s="126"/>
      <c r="J50" s="126"/>
      <c r="K50" s="126"/>
      <c r="L50" s="126"/>
      <c r="M50" s="126"/>
    </row>
    <row r="51" spans="2:13" x14ac:dyDescent="0.25">
      <c r="B51" s="114" t="s">
        <v>246</v>
      </c>
      <c r="C51" s="127">
        <v>0</v>
      </c>
      <c r="D51" s="127">
        <v>0</v>
      </c>
      <c r="E51" s="127">
        <v>0</v>
      </c>
      <c r="F51" s="127">
        <v>0</v>
      </c>
      <c r="G51" s="127">
        <v>0</v>
      </c>
      <c r="H51" s="127">
        <v>0</v>
      </c>
      <c r="I51" s="127">
        <v>0</v>
      </c>
      <c r="J51" s="127">
        <v>0</v>
      </c>
      <c r="K51" s="127">
        <v>0</v>
      </c>
      <c r="L51" s="127">
        <v>0</v>
      </c>
      <c r="M51" s="127">
        <v>0</v>
      </c>
    </row>
    <row r="52" spans="2:13" x14ac:dyDescent="0.25">
      <c r="B52" s="116" t="s">
        <v>245</v>
      </c>
      <c r="C52" s="127">
        <v>0</v>
      </c>
      <c r="D52" s="127">
        <v>0</v>
      </c>
      <c r="E52" s="127">
        <v>0</v>
      </c>
      <c r="F52" s="127">
        <v>0</v>
      </c>
      <c r="G52" s="127">
        <v>0</v>
      </c>
      <c r="H52" s="127">
        <v>0</v>
      </c>
      <c r="I52" s="127">
        <v>0</v>
      </c>
      <c r="J52" s="127">
        <v>0</v>
      </c>
      <c r="K52" s="127">
        <v>0</v>
      </c>
      <c r="L52" s="127">
        <v>0</v>
      </c>
      <c r="M52" s="127">
        <v>0</v>
      </c>
    </row>
    <row r="53" spans="2:13" x14ac:dyDescent="0.25">
      <c r="B53" s="114" t="s">
        <v>244</v>
      </c>
      <c r="C53" s="127">
        <v>0</v>
      </c>
      <c r="D53" s="127">
        <v>0</v>
      </c>
      <c r="E53" s="127">
        <v>0</v>
      </c>
      <c r="F53" s="127">
        <v>0</v>
      </c>
      <c r="G53" s="127">
        <v>0</v>
      </c>
      <c r="H53" s="127">
        <v>0</v>
      </c>
      <c r="I53" s="127">
        <v>0</v>
      </c>
      <c r="J53" s="127">
        <v>0</v>
      </c>
      <c r="K53" s="127">
        <v>0</v>
      </c>
      <c r="L53" s="127">
        <v>0</v>
      </c>
      <c r="M53" s="127">
        <v>0</v>
      </c>
    </row>
    <row r="54" spans="2:13" x14ac:dyDescent="0.25">
      <c r="B54" s="131" t="s">
        <v>243</v>
      </c>
      <c r="C54" s="130">
        <v>0</v>
      </c>
      <c r="D54" s="130">
        <f>Liquiditeitsprognose!H32-'Winst- en verliesrekening'!H39-Liquiditeitsprognose!H15-Liquiditeitsprognose!H16</f>
        <v>0</v>
      </c>
      <c r="E54" s="130">
        <f>D54+Liquiditeitsprognose!N32-'Winst- en verliesrekening'!N39-Liquiditeitsprognose!N15-Liquiditeitsprognose!N16</f>
        <v>0</v>
      </c>
      <c r="F54" s="130">
        <f>E54-'Winst- en verliesrekening'!T39+Liquiditeitsprognose!T32-Liquiditeitsprognose!T15-Liquiditeitsprognose!T16</f>
        <v>0</v>
      </c>
      <c r="G54" s="130">
        <f>F54-'Winst- en verliesrekening'!Z39+Liquiditeitsprognose!Z32-Liquiditeitsprognose!Z15-Liquiditeitsprognose!Z16</f>
        <v>0</v>
      </c>
      <c r="H54" s="130">
        <f>G54-'Winst- en verliesrekening'!AC39+Liquiditeitsprognose!AC32-Liquiditeitsprognose!AC15-Liquiditeitsprognose!AC16</f>
        <v>0</v>
      </c>
      <c r="I54" s="130">
        <f>H54-'Winst- en verliesrekening'!AD39+Liquiditeitsprognose!AD32-Liquiditeitsprognose!AD15-Liquiditeitsprognose!AD16</f>
        <v>0</v>
      </c>
      <c r="J54" s="130">
        <f>I54-'Winst- en verliesrekening'!AE39+Liquiditeitsprognose!AE32-Liquiditeitsprognose!AE15-Liquiditeitsprognose!AE16</f>
        <v>0</v>
      </c>
      <c r="K54" s="130">
        <f>J54-'Winst- en verliesrekening'!AF39+Liquiditeitsprognose!AF32-Liquiditeitsprognose!AF15-Liquiditeitsprognose!AF16</f>
        <v>0</v>
      </c>
      <c r="L54" s="130">
        <f>K54-'Winst- en verliesrekening'!AG39+Liquiditeitsprognose!AG32-Liquiditeitsprognose!AG15-Liquiditeitsprognose!AG16</f>
        <v>0</v>
      </c>
      <c r="M54" s="130">
        <f>L54-'Winst- en verliesrekening'!AH39+Liquiditeitsprognose!AH32-Liquiditeitsprognose!AH15-Liquiditeitsprognose!AH16</f>
        <v>0</v>
      </c>
    </row>
    <row r="55" spans="2:13" x14ac:dyDescent="0.25">
      <c r="B55" s="116" t="s">
        <v>242</v>
      </c>
      <c r="C55" s="118">
        <f t="shared" ref="C55:M55" si="11">SUM(C51:C54)</f>
        <v>0</v>
      </c>
      <c r="D55" s="118">
        <f t="shared" si="11"/>
        <v>0</v>
      </c>
      <c r="E55" s="118">
        <f t="shared" si="11"/>
        <v>0</v>
      </c>
      <c r="F55" s="118">
        <f t="shared" si="11"/>
        <v>0</v>
      </c>
      <c r="G55" s="118">
        <f t="shared" si="11"/>
        <v>0</v>
      </c>
      <c r="H55" s="118">
        <f t="shared" si="11"/>
        <v>0</v>
      </c>
      <c r="I55" s="118">
        <f t="shared" si="11"/>
        <v>0</v>
      </c>
      <c r="J55" s="118">
        <f t="shared" si="11"/>
        <v>0</v>
      </c>
      <c r="K55" s="118">
        <f t="shared" si="11"/>
        <v>0</v>
      </c>
      <c r="L55" s="118">
        <f t="shared" si="11"/>
        <v>0</v>
      </c>
      <c r="M55" s="118">
        <f t="shared" si="11"/>
        <v>0</v>
      </c>
    </row>
    <row r="56" spans="2:13" x14ac:dyDescent="0.25">
      <c r="B56" s="116"/>
      <c r="C56" s="129"/>
      <c r="D56" s="129"/>
      <c r="E56" s="129"/>
      <c r="F56" s="129"/>
      <c r="G56" s="129"/>
      <c r="H56" s="129"/>
      <c r="I56" s="129"/>
      <c r="J56" s="129"/>
      <c r="K56" s="129"/>
      <c r="L56" s="129"/>
      <c r="M56" s="129"/>
    </row>
    <row r="57" spans="2:13" x14ac:dyDescent="0.25">
      <c r="B57" s="128" t="s">
        <v>241</v>
      </c>
      <c r="C57" s="126"/>
      <c r="D57" s="126"/>
      <c r="E57" s="126"/>
      <c r="F57" s="126"/>
      <c r="G57" s="126"/>
      <c r="H57" s="126"/>
      <c r="I57" s="126"/>
      <c r="J57" s="126"/>
      <c r="K57" s="126"/>
      <c r="L57" s="126"/>
      <c r="M57" s="126"/>
    </row>
    <row r="58" spans="2:13" x14ac:dyDescent="0.25">
      <c r="B58" s="114" t="s">
        <v>240</v>
      </c>
      <c r="C58" s="127">
        <v>0</v>
      </c>
      <c r="D58" s="127">
        <v>0</v>
      </c>
      <c r="E58" s="127">
        <v>0</v>
      </c>
      <c r="F58" s="127">
        <v>0</v>
      </c>
      <c r="G58" s="127">
        <v>0</v>
      </c>
      <c r="H58" s="127">
        <v>0</v>
      </c>
      <c r="I58" s="127">
        <v>0</v>
      </c>
      <c r="J58" s="127">
        <v>0</v>
      </c>
      <c r="K58" s="127">
        <v>0</v>
      </c>
      <c r="L58" s="127">
        <v>0</v>
      </c>
      <c r="M58" s="127">
        <v>0</v>
      </c>
    </row>
    <row r="59" spans="2:13" x14ac:dyDescent="0.25">
      <c r="B59" s="114" t="s">
        <v>239</v>
      </c>
      <c r="C59" s="127">
        <v>0</v>
      </c>
      <c r="D59" s="127">
        <v>0</v>
      </c>
      <c r="E59" s="127">
        <v>0</v>
      </c>
      <c r="F59" s="127">
        <v>0</v>
      </c>
      <c r="G59" s="127">
        <v>0</v>
      </c>
      <c r="H59" s="127">
        <v>0</v>
      </c>
      <c r="I59" s="127">
        <v>0</v>
      </c>
      <c r="J59" s="127">
        <v>0</v>
      </c>
      <c r="K59" s="127">
        <v>0</v>
      </c>
      <c r="L59" s="127">
        <v>0</v>
      </c>
      <c r="M59" s="127">
        <v>0</v>
      </c>
    </row>
    <row r="60" spans="2:13" x14ac:dyDescent="0.25">
      <c r="B60" s="114" t="s">
        <v>238</v>
      </c>
      <c r="C60" s="127">
        <v>0</v>
      </c>
      <c r="D60" s="127">
        <v>0</v>
      </c>
      <c r="E60" s="127">
        <v>0</v>
      </c>
      <c r="F60" s="127">
        <v>0</v>
      </c>
      <c r="G60" s="127">
        <v>0</v>
      </c>
      <c r="H60" s="127">
        <v>0</v>
      </c>
      <c r="I60" s="127">
        <v>0</v>
      </c>
      <c r="J60" s="127">
        <v>0</v>
      </c>
      <c r="K60" s="127">
        <v>0</v>
      </c>
      <c r="L60" s="127">
        <v>0</v>
      </c>
      <c r="M60" s="127">
        <v>0</v>
      </c>
    </row>
    <row r="61" spans="2:13" x14ac:dyDescent="0.25">
      <c r="B61" s="114" t="s">
        <v>237</v>
      </c>
      <c r="C61" s="127">
        <v>0</v>
      </c>
      <c r="D61" s="127">
        <v>0</v>
      </c>
      <c r="E61" s="127">
        <v>0</v>
      </c>
      <c r="F61" s="127">
        <v>0</v>
      </c>
      <c r="G61" s="127">
        <v>0</v>
      </c>
      <c r="H61" s="127">
        <v>0</v>
      </c>
      <c r="I61" s="127">
        <v>0</v>
      </c>
      <c r="J61" s="127">
        <v>0</v>
      </c>
      <c r="K61" s="127">
        <v>0</v>
      </c>
      <c r="L61" s="127">
        <v>0</v>
      </c>
      <c r="M61" s="127">
        <v>0</v>
      </c>
    </row>
    <row r="62" spans="2:13" x14ac:dyDescent="0.25">
      <c r="B62" s="114" t="s">
        <v>236</v>
      </c>
      <c r="C62" s="127">
        <v>0</v>
      </c>
      <c r="D62" s="127">
        <v>0</v>
      </c>
      <c r="E62" s="127">
        <v>0</v>
      </c>
      <c r="F62" s="127">
        <v>0</v>
      </c>
      <c r="G62" s="127">
        <v>0</v>
      </c>
      <c r="H62" s="127">
        <v>0</v>
      </c>
      <c r="I62" s="127">
        <v>0</v>
      </c>
      <c r="J62" s="127">
        <v>0</v>
      </c>
      <c r="K62" s="127">
        <v>0</v>
      </c>
      <c r="L62" s="127">
        <v>0</v>
      </c>
      <c r="M62" s="127">
        <v>0</v>
      </c>
    </row>
    <row r="63" spans="2:13" x14ac:dyDescent="0.25">
      <c r="B63" s="114" t="s">
        <v>227</v>
      </c>
      <c r="C63" s="127">
        <v>0</v>
      </c>
      <c r="D63" s="127">
        <v>0</v>
      </c>
      <c r="E63" s="127">
        <v>0</v>
      </c>
      <c r="F63" s="127">
        <v>0</v>
      </c>
      <c r="G63" s="127">
        <v>0</v>
      </c>
      <c r="H63" s="127">
        <v>0</v>
      </c>
      <c r="I63" s="127">
        <v>0</v>
      </c>
      <c r="J63" s="127">
        <v>0</v>
      </c>
      <c r="K63" s="127">
        <v>0</v>
      </c>
      <c r="L63" s="127">
        <v>0</v>
      </c>
      <c r="M63" s="127">
        <v>0</v>
      </c>
    </row>
    <row r="64" spans="2:13" x14ac:dyDescent="0.25">
      <c r="B64" s="116" t="s">
        <v>235</v>
      </c>
      <c r="C64" s="118">
        <f t="shared" ref="C64:M64" si="12">SUM(C58:C63)</f>
        <v>0</v>
      </c>
      <c r="D64" s="118">
        <f t="shared" si="12"/>
        <v>0</v>
      </c>
      <c r="E64" s="118">
        <f t="shared" si="12"/>
        <v>0</v>
      </c>
      <c r="F64" s="118">
        <f t="shared" si="12"/>
        <v>0</v>
      </c>
      <c r="G64" s="118">
        <f t="shared" si="12"/>
        <v>0</v>
      </c>
      <c r="H64" s="118">
        <f t="shared" si="12"/>
        <v>0</v>
      </c>
      <c r="I64" s="118">
        <f t="shared" si="12"/>
        <v>0</v>
      </c>
      <c r="J64" s="118">
        <f t="shared" si="12"/>
        <v>0</v>
      </c>
      <c r="K64" s="118">
        <f t="shared" si="12"/>
        <v>0</v>
      </c>
      <c r="L64" s="118">
        <f t="shared" si="12"/>
        <v>0</v>
      </c>
      <c r="M64" s="118">
        <f t="shared" si="12"/>
        <v>0</v>
      </c>
    </row>
    <row r="65" spans="2:13" x14ac:dyDescent="0.25">
      <c r="C65" s="126"/>
      <c r="D65" s="126"/>
      <c r="E65" s="126"/>
      <c r="F65" s="126"/>
      <c r="G65" s="126"/>
      <c r="H65" s="126"/>
      <c r="I65" s="126"/>
      <c r="J65" s="126"/>
      <c r="K65" s="126"/>
      <c r="L65" s="126"/>
      <c r="M65" s="126"/>
    </row>
    <row r="66" spans="2:13" x14ac:dyDescent="0.25">
      <c r="B66" s="125" t="s">
        <v>234</v>
      </c>
      <c r="C66" s="124">
        <f t="shared" ref="C66:M66" si="13">0.0000001+C64+C48+C55+C44</f>
        <v>9.9999999999999995E-8</v>
      </c>
      <c r="D66" s="124">
        <f t="shared" si="13"/>
        <v>9.9999999999999995E-8</v>
      </c>
      <c r="E66" s="124">
        <f t="shared" si="13"/>
        <v>9.9999999999999995E-8</v>
      </c>
      <c r="F66" s="124">
        <f t="shared" si="13"/>
        <v>9.9999999999999995E-8</v>
      </c>
      <c r="G66" s="124">
        <f t="shared" si="13"/>
        <v>9.9999999999999995E-8</v>
      </c>
      <c r="H66" s="124">
        <f t="shared" si="13"/>
        <v>9.9999999999999995E-8</v>
      </c>
      <c r="I66" s="124">
        <f t="shared" si="13"/>
        <v>9.9999999999999995E-8</v>
      </c>
      <c r="J66" s="124">
        <f t="shared" si="13"/>
        <v>9.9999999999999995E-8</v>
      </c>
      <c r="K66" s="124">
        <f t="shared" si="13"/>
        <v>9.9999999999999995E-8</v>
      </c>
      <c r="L66" s="124">
        <f t="shared" si="13"/>
        <v>9.9999999999999995E-8</v>
      </c>
      <c r="M66" s="124">
        <f t="shared" si="13"/>
        <v>9.9999999999999995E-8</v>
      </c>
    </row>
    <row r="67" spans="2:13" x14ac:dyDescent="0.25">
      <c r="B67" s="123"/>
      <c r="C67" s="122"/>
      <c r="D67" s="122"/>
      <c r="E67" s="122"/>
      <c r="F67" s="122"/>
      <c r="G67" s="122"/>
      <c r="H67" s="122"/>
      <c r="I67" s="122"/>
      <c r="J67" s="122"/>
      <c r="K67" s="122"/>
      <c r="L67" s="122"/>
      <c r="M67" s="122"/>
    </row>
    <row r="68" spans="2:13" x14ac:dyDescent="0.25">
      <c r="B68" s="121"/>
      <c r="C68" s="120"/>
      <c r="D68" s="120"/>
      <c r="E68" s="120"/>
      <c r="F68" s="120"/>
      <c r="G68" s="120"/>
      <c r="H68" s="120"/>
      <c r="I68" s="120"/>
      <c r="J68" s="120"/>
      <c r="K68" s="120"/>
      <c r="L68" s="120"/>
      <c r="M68" s="120"/>
    </row>
    <row r="69" spans="2:13" x14ac:dyDescent="0.25">
      <c r="B69" s="114" t="s">
        <v>233</v>
      </c>
      <c r="C69" s="118">
        <f t="shared" ref="C69:M69" si="14">C25</f>
        <v>0</v>
      </c>
      <c r="D69" s="118">
        <f t="shared" si="14"/>
        <v>0</v>
      </c>
      <c r="E69" s="118">
        <f t="shared" si="14"/>
        <v>0</v>
      </c>
      <c r="F69" s="118">
        <f t="shared" si="14"/>
        <v>0</v>
      </c>
      <c r="G69" s="118">
        <f t="shared" si="14"/>
        <v>0</v>
      </c>
      <c r="H69" s="118">
        <f t="shared" si="14"/>
        <v>0</v>
      </c>
      <c r="I69" s="118">
        <f t="shared" si="14"/>
        <v>0</v>
      </c>
      <c r="J69" s="118">
        <f t="shared" si="14"/>
        <v>0</v>
      </c>
      <c r="K69" s="118">
        <f t="shared" si="14"/>
        <v>0</v>
      </c>
      <c r="L69" s="118">
        <f t="shared" si="14"/>
        <v>0</v>
      </c>
      <c r="M69" s="118">
        <f t="shared" si="14"/>
        <v>0</v>
      </c>
    </row>
    <row r="70" spans="2:13" x14ac:dyDescent="0.25">
      <c r="B70" s="114" t="s">
        <v>232</v>
      </c>
      <c r="C70" s="118">
        <f t="shared" ref="C70:M70" si="15">C28</f>
        <v>0</v>
      </c>
      <c r="D70" s="118">
        <f t="shared" si="15"/>
        <v>0</v>
      </c>
      <c r="E70" s="118">
        <f t="shared" si="15"/>
        <v>0</v>
      </c>
      <c r="F70" s="118">
        <f t="shared" si="15"/>
        <v>0</v>
      </c>
      <c r="G70" s="118">
        <f t="shared" si="15"/>
        <v>0</v>
      </c>
      <c r="H70" s="118">
        <f t="shared" si="15"/>
        <v>0</v>
      </c>
      <c r="I70" s="118">
        <f t="shared" si="15"/>
        <v>0</v>
      </c>
      <c r="J70" s="118">
        <f t="shared" si="15"/>
        <v>0</v>
      </c>
      <c r="K70" s="118">
        <f t="shared" si="15"/>
        <v>0</v>
      </c>
      <c r="L70" s="118">
        <f t="shared" si="15"/>
        <v>0</v>
      </c>
      <c r="M70" s="118">
        <f t="shared" si="15"/>
        <v>0</v>
      </c>
    </row>
    <row r="71" spans="2:13" x14ac:dyDescent="0.25">
      <c r="B71" s="114" t="s">
        <v>231</v>
      </c>
      <c r="C71" s="118">
        <f t="shared" ref="C71:M71" si="16">C29</f>
        <v>0</v>
      </c>
      <c r="D71" s="118">
        <f t="shared" si="16"/>
        <v>0</v>
      </c>
      <c r="E71" s="118">
        <f t="shared" si="16"/>
        <v>0</v>
      </c>
      <c r="F71" s="118">
        <f t="shared" si="16"/>
        <v>0</v>
      </c>
      <c r="G71" s="118">
        <f t="shared" si="16"/>
        <v>0</v>
      </c>
      <c r="H71" s="118">
        <f t="shared" si="16"/>
        <v>0</v>
      </c>
      <c r="I71" s="118">
        <f t="shared" si="16"/>
        <v>0</v>
      </c>
      <c r="J71" s="118">
        <f t="shared" si="16"/>
        <v>0</v>
      </c>
      <c r="K71" s="118">
        <f t="shared" si="16"/>
        <v>0</v>
      </c>
      <c r="L71" s="118">
        <f t="shared" si="16"/>
        <v>0</v>
      </c>
      <c r="M71" s="118">
        <f t="shared" si="16"/>
        <v>0</v>
      </c>
    </row>
    <row r="72" spans="2:13" x14ac:dyDescent="0.25">
      <c r="B72" s="114" t="s">
        <v>230</v>
      </c>
      <c r="C72" s="118">
        <f t="shared" ref="C72:M72" si="17">C30</f>
        <v>0</v>
      </c>
      <c r="D72" s="118">
        <f t="shared" si="17"/>
        <v>0</v>
      </c>
      <c r="E72" s="118">
        <f t="shared" si="17"/>
        <v>0</v>
      </c>
      <c r="F72" s="118">
        <f t="shared" si="17"/>
        <v>0</v>
      </c>
      <c r="G72" s="118">
        <f t="shared" si="17"/>
        <v>0</v>
      </c>
      <c r="H72" s="118">
        <f t="shared" si="17"/>
        <v>0</v>
      </c>
      <c r="I72" s="118">
        <f t="shared" si="17"/>
        <v>0</v>
      </c>
      <c r="J72" s="118">
        <f t="shared" si="17"/>
        <v>0</v>
      </c>
      <c r="K72" s="118">
        <f t="shared" si="17"/>
        <v>0</v>
      </c>
      <c r="L72" s="118">
        <f t="shared" si="17"/>
        <v>0</v>
      </c>
      <c r="M72" s="118">
        <f t="shared" si="17"/>
        <v>0</v>
      </c>
    </row>
    <row r="73" spans="2:13" x14ac:dyDescent="0.25">
      <c r="B73" s="114" t="s">
        <v>229</v>
      </c>
      <c r="C73" s="118">
        <f t="shared" ref="C73:M73" si="18">SUM(C69:C72)</f>
        <v>0</v>
      </c>
      <c r="D73" s="118">
        <f t="shared" si="18"/>
        <v>0</v>
      </c>
      <c r="E73" s="118">
        <f t="shared" si="18"/>
        <v>0</v>
      </c>
      <c r="F73" s="118">
        <f t="shared" si="18"/>
        <v>0</v>
      </c>
      <c r="G73" s="118">
        <f t="shared" si="18"/>
        <v>0</v>
      </c>
      <c r="H73" s="118">
        <f t="shared" si="18"/>
        <v>0</v>
      </c>
      <c r="I73" s="118">
        <f t="shared" si="18"/>
        <v>0</v>
      </c>
      <c r="J73" s="118">
        <f t="shared" si="18"/>
        <v>0</v>
      </c>
      <c r="K73" s="118">
        <f t="shared" si="18"/>
        <v>0</v>
      </c>
      <c r="L73" s="118">
        <f t="shared" si="18"/>
        <v>0</v>
      </c>
      <c r="M73" s="118">
        <f t="shared" si="18"/>
        <v>0</v>
      </c>
    </row>
    <row r="74" spans="2:13" x14ac:dyDescent="0.25">
      <c r="C74" s="119"/>
      <c r="D74" s="119"/>
      <c r="E74" s="119"/>
      <c r="F74" s="119"/>
      <c r="G74" s="119"/>
      <c r="H74" s="119"/>
      <c r="I74" s="119"/>
      <c r="J74" s="119"/>
      <c r="K74" s="119"/>
      <c r="L74" s="119"/>
      <c r="M74" s="119"/>
    </row>
    <row r="75" spans="2:13" x14ac:dyDescent="0.25">
      <c r="B75" s="114" t="s">
        <v>228</v>
      </c>
      <c r="C75" s="118">
        <f t="shared" ref="C75:M75" si="19">C61</f>
        <v>0</v>
      </c>
      <c r="D75" s="118">
        <f t="shared" si="19"/>
        <v>0</v>
      </c>
      <c r="E75" s="118">
        <f t="shared" si="19"/>
        <v>0</v>
      </c>
      <c r="F75" s="118">
        <f t="shared" si="19"/>
        <v>0</v>
      </c>
      <c r="G75" s="118">
        <f t="shared" si="19"/>
        <v>0</v>
      </c>
      <c r="H75" s="118">
        <f t="shared" si="19"/>
        <v>0</v>
      </c>
      <c r="I75" s="118">
        <f t="shared" si="19"/>
        <v>0</v>
      </c>
      <c r="J75" s="118">
        <f t="shared" si="19"/>
        <v>0</v>
      </c>
      <c r="K75" s="118">
        <f t="shared" si="19"/>
        <v>0</v>
      </c>
      <c r="L75" s="118">
        <f t="shared" si="19"/>
        <v>0</v>
      </c>
      <c r="M75" s="118">
        <f t="shared" si="19"/>
        <v>0</v>
      </c>
    </row>
    <row r="76" spans="2:13" x14ac:dyDescent="0.25">
      <c r="B76" s="114" t="s">
        <v>227</v>
      </c>
      <c r="C76" s="114">
        <f t="shared" ref="C76:M76" si="20">C63</f>
        <v>0</v>
      </c>
      <c r="D76" s="114">
        <f t="shared" si="20"/>
        <v>0</v>
      </c>
      <c r="E76" s="114">
        <f t="shared" si="20"/>
        <v>0</v>
      </c>
      <c r="F76" s="114">
        <f t="shared" si="20"/>
        <v>0</v>
      </c>
      <c r="G76" s="114">
        <f t="shared" si="20"/>
        <v>0</v>
      </c>
      <c r="H76" s="114">
        <f t="shared" si="20"/>
        <v>0</v>
      </c>
      <c r="I76" s="114">
        <f t="shared" si="20"/>
        <v>0</v>
      </c>
      <c r="J76" s="114">
        <f t="shared" si="20"/>
        <v>0</v>
      </c>
      <c r="K76" s="114">
        <f t="shared" si="20"/>
        <v>0</v>
      </c>
      <c r="L76" s="114">
        <f t="shared" si="20"/>
        <v>0</v>
      </c>
      <c r="M76" s="114">
        <f t="shared" si="20"/>
        <v>0</v>
      </c>
    </row>
    <row r="77" spans="2:13" x14ac:dyDescent="0.25">
      <c r="B77" s="114" t="s">
        <v>226</v>
      </c>
      <c r="C77" s="118">
        <f t="shared" ref="C77:M77" si="21">C62</f>
        <v>0</v>
      </c>
      <c r="D77" s="118">
        <f t="shared" si="21"/>
        <v>0</v>
      </c>
      <c r="E77" s="118">
        <f t="shared" si="21"/>
        <v>0</v>
      </c>
      <c r="F77" s="118">
        <f t="shared" si="21"/>
        <v>0</v>
      </c>
      <c r="G77" s="118">
        <f t="shared" si="21"/>
        <v>0</v>
      </c>
      <c r="H77" s="118">
        <f t="shared" si="21"/>
        <v>0</v>
      </c>
      <c r="I77" s="118">
        <f t="shared" si="21"/>
        <v>0</v>
      </c>
      <c r="J77" s="118">
        <f t="shared" si="21"/>
        <v>0</v>
      </c>
      <c r="K77" s="118">
        <f t="shared" si="21"/>
        <v>0</v>
      </c>
      <c r="L77" s="118">
        <f t="shared" si="21"/>
        <v>0</v>
      </c>
      <c r="M77" s="118">
        <f t="shared" si="21"/>
        <v>0</v>
      </c>
    </row>
    <row r="78" spans="2:13" x14ac:dyDescent="0.25">
      <c r="B78" s="114" t="s">
        <v>225</v>
      </c>
      <c r="C78" s="118">
        <f t="shared" ref="C78:M78" si="22">SUM(C75:C77)</f>
        <v>0</v>
      </c>
      <c r="D78" s="118">
        <f t="shared" si="22"/>
        <v>0</v>
      </c>
      <c r="E78" s="118">
        <f t="shared" si="22"/>
        <v>0</v>
      </c>
      <c r="F78" s="118">
        <f t="shared" si="22"/>
        <v>0</v>
      </c>
      <c r="G78" s="118">
        <f t="shared" si="22"/>
        <v>0</v>
      </c>
      <c r="H78" s="118">
        <f t="shared" si="22"/>
        <v>0</v>
      </c>
      <c r="I78" s="118">
        <f t="shared" si="22"/>
        <v>0</v>
      </c>
      <c r="J78" s="118">
        <f t="shared" si="22"/>
        <v>0</v>
      </c>
      <c r="K78" s="118">
        <f t="shared" si="22"/>
        <v>0</v>
      </c>
      <c r="L78" s="118">
        <f t="shared" si="22"/>
        <v>0</v>
      </c>
      <c r="M78" s="118">
        <f t="shared" si="22"/>
        <v>0</v>
      </c>
    </row>
    <row r="79" spans="2:13" x14ac:dyDescent="0.25">
      <c r="C79" s="118"/>
      <c r="D79" s="118"/>
      <c r="E79" s="118"/>
      <c r="F79" s="118"/>
      <c r="G79" s="118"/>
      <c r="H79" s="118"/>
      <c r="I79" s="118"/>
      <c r="J79" s="118"/>
      <c r="K79" s="118"/>
      <c r="L79" s="118"/>
      <c r="M79" s="118"/>
    </row>
    <row r="80" spans="2:13" x14ac:dyDescent="0.25">
      <c r="B80" s="114" t="s">
        <v>224</v>
      </c>
      <c r="C80" s="118">
        <f t="shared" ref="C80:M80" si="23">C73-C78</f>
        <v>0</v>
      </c>
      <c r="D80" s="118">
        <f t="shared" si="23"/>
        <v>0</v>
      </c>
      <c r="E80" s="118">
        <f t="shared" si="23"/>
        <v>0</v>
      </c>
      <c r="F80" s="118">
        <f t="shared" si="23"/>
        <v>0</v>
      </c>
      <c r="G80" s="118">
        <f t="shared" si="23"/>
        <v>0</v>
      </c>
      <c r="H80" s="118">
        <f t="shared" si="23"/>
        <v>0</v>
      </c>
      <c r="I80" s="118">
        <f t="shared" si="23"/>
        <v>0</v>
      </c>
      <c r="J80" s="118">
        <f t="shared" si="23"/>
        <v>0</v>
      </c>
      <c r="K80" s="118">
        <f t="shared" si="23"/>
        <v>0</v>
      </c>
      <c r="L80" s="118">
        <f t="shared" si="23"/>
        <v>0</v>
      </c>
      <c r="M80" s="118">
        <f t="shared" si="23"/>
        <v>0</v>
      </c>
    </row>
    <row r="81" spans="2:13" x14ac:dyDescent="0.25">
      <c r="C81" s="118"/>
      <c r="D81" s="118"/>
      <c r="E81" s="118"/>
      <c r="F81" s="118"/>
      <c r="G81" s="118"/>
      <c r="H81" s="118"/>
      <c r="I81" s="118"/>
      <c r="J81" s="118"/>
      <c r="K81" s="118"/>
      <c r="L81" s="118"/>
      <c r="M81" s="118"/>
    </row>
    <row r="82" spans="2:13" x14ac:dyDescent="0.25">
      <c r="B82" s="114" t="s">
        <v>223</v>
      </c>
      <c r="C82" s="118"/>
      <c r="D82" s="118">
        <f t="shared" ref="D82:M82" si="24">C80-D80</f>
        <v>0</v>
      </c>
      <c r="E82" s="118">
        <f t="shared" si="24"/>
        <v>0</v>
      </c>
      <c r="F82" s="118">
        <f t="shared" si="24"/>
        <v>0</v>
      </c>
      <c r="G82" s="118">
        <f t="shared" si="24"/>
        <v>0</v>
      </c>
      <c r="H82" s="118">
        <f t="shared" si="24"/>
        <v>0</v>
      </c>
      <c r="I82" s="118">
        <f t="shared" si="24"/>
        <v>0</v>
      </c>
      <c r="J82" s="118">
        <f t="shared" si="24"/>
        <v>0</v>
      </c>
      <c r="K82" s="118">
        <f t="shared" si="24"/>
        <v>0</v>
      </c>
      <c r="L82" s="118">
        <f t="shared" si="24"/>
        <v>0</v>
      </c>
      <c r="M82" s="118">
        <f t="shared" si="24"/>
        <v>0</v>
      </c>
    </row>
    <row r="83" spans="2:13" x14ac:dyDescent="0.25">
      <c r="C83" s="117"/>
      <c r="D83" s="117"/>
      <c r="E83" s="117"/>
      <c r="F83" s="117"/>
      <c r="G83" s="117"/>
      <c r="H83" s="117"/>
      <c r="I83" s="117"/>
      <c r="J83" s="117"/>
      <c r="K83" s="117"/>
      <c r="L83" s="117"/>
      <c r="M83" s="117"/>
    </row>
    <row r="84" spans="2:13" x14ac:dyDescent="0.25">
      <c r="B84" s="116" t="s">
        <v>222</v>
      </c>
      <c r="C84" s="115">
        <f t="shared" ref="C84:M84" si="25">+C44/C66*100</f>
        <v>0</v>
      </c>
      <c r="D84" s="115">
        <f t="shared" si="25"/>
        <v>0</v>
      </c>
      <c r="E84" s="115">
        <f t="shared" si="25"/>
        <v>0</v>
      </c>
      <c r="F84" s="115">
        <f t="shared" si="25"/>
        <v>0</v>
      </c>
      <c r="G84" s="115">
        <f t="shared" si="25"/>
        <v>0</v>
      </c>
      <c r="H84" s="115">
        <f t="shared" si="25"/>
        <v>0</v>
      </c>
      <c r="I84" s="115">
        <f t="shared" si="25"/>
        <v>0</v>
      </c>
      <c r="J84" s="115">
        <f t="shared" si="25"/>
        <v>0</v>
      </c>
      <c r="K84" s="115">
        <f t="shared" si="25"/>
        <v>0</v>
      </c>
      <c r="L84" s="115">
        <f t="shared" si="25"/>
        <v>0</v>
      </c>
      <c r="M84" s="115">
        <f t="shared" si="25"/>
        <v>0</v>
      </c>
    </row>
  </sheetData>
  <mergeCells count="2">
    <mergeCell ref="H2:M2"/>
    <mergeCell ref="D2:G2"/>
  </mergeCells>
  <pageMargins left="0.70866141732283472" right="0.70866141732283472" top="0.19685039370078741" bottom="0.39370078740157483" header="0" footer="0.19685039370078741"/>
  <pageSetup paperSize="9" scale="45" fitToWidth="0" orientation="landscape" r:id="rId1"/>
  <headerFooter>
    <oddFooter>&amp;LFinancieel model innovatiekrediet&amp;CBalans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13</vt:i4>
      </vt:variant>
    </vt:vector>
  </HeadingPairs>
  <TitlesOfParts>
    <vt:vector size="24" baseType="lpstr">
      <vt:lpstr>Toelichting projectbegroting</vt:lpstr>
      <vt:lpstr>Deelnemersoverzicht</vt:lpstr>
      <vt:lpstr>Projectbegroting </vt:lpstr>
      <vt:lpstr>begr_onderzoeksorg</vt:lpstr>
      <vt:lpstr>Voorwaarden over. instellingen</vt:lpstr>
      <vt:lpstr>Data</vt:lpstr>
      <vt:lpstr>Toelichting financieel model</vt:lpstr>
      <vt:lpstr>Winst- en verliesrekening</vt:lpstr>
      <vt:lpstr>Balans</vt:lpstr>
      <vt:lpstr>Liquiditeitsprognose</vt:lpstr>
      <vt:lpstr>exploitatiekosten</vt:lpstr>
      <vt:lpstr>begr_onderzoeksorg!Afdrukbereik</vt:lpstr>
      <vt:lpstr>exploitatiekosten!Afdrukbereik</vt:lpstr>
      <vt:lpstr>'Projectbegroting '!Afdrukbereik</vt:lpstr>
      <vt:lpstr>Art._25_AGVV</vt:lpstr>
      <vt:lpstr>Art._27_AGVV</vt:lpstr>
      <vt:lpstr>Artikel</vt:lpstr>
      <vt:lpstr>Artikel_25_AGVV</vt:lpstr>
      <vt:lpstr>Artikel_27_AGVV</vt:lpstr>
      <vt:lpstr>NFU</vt:lpstr>
      <vt:lpstr>Opslag</vt:lpstr>
      <vt:lpstr>Tabel</vt:lpstr>
      <vt:lpstr>Tabel2</vt:lpstr>
      <vt:lpstr>VSNU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mautar01</dc:creator>
  <cp:lastModifiedBy>Manja Leenaars</cp:lastModifiedBy>
  <cp:lastPrinted>2022-07-04T13:15:04Z</cp:lastPrinted>
  <dcterms:created xsi:type="dcterms:W3CDTF">2014-04-24T07:39:02Z</dcterms:created>
  <dcterms:modified xsi:type="dcterms:W3CDTF">2024-02-15T07:59:06Z</dcterms:modified>
</cp:coreProperties>
</file>